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<sst xmlns="http://schemas.openxmlformats.org/spreadsheetml/2006/main" uniqueCount="432">
  <si>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</si>
  <si>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</si>
  <si>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</si>
  <si>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</si>
  <si>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</si>
  <si>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</si>
  <si>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</si>
  <si>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</si>
  <si>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07.11.2024</t>
  </si>
  <si>
    <t>картинка</t>
  </si>
  <si>
    <t>Код товара</t>
  </si>
  <si>
    <t>Наименование</t>
  </si>
  <si>
    <t>цена</t>
  </si>
  <si>
    <t>Угольник чугунный Ду-15</t>
  </si>
  <si>
    <t>Угольник чугунный Ду-20</t>
  </si>
  <si>
    <t>Угольник чугунный Ду-25</t>
  </si>
  <si>
    <t>Угольник чугунный Ду-32</t>
  </si>
  <si>
    <t>Угольник чугунный Ду-40</t>
  </si>
  <si>
    <t>Угольник чугунный Ду-50</t>
  </si>
  <si>
    <t>Тройник чугунный Ду-15</t>
  </si>
  <si>
    <t>Тройник чугунный Ду-20</t>
  </si>
  <si>
    <t>Тройник чугунный Ду-25</t>
  </si>
  <si>
    <t>Тройник чугунный Ду-32</t>
  </si>
  <si>
    <t>Тройник чугунный Ду-40</t>
  </si>
  <si>
    <t>Тройник чугунный Ду-50</t>
  </si>
  <si>
    <t>Муфта чугунная Ду-15</t>
  </si>
  <si>
    <t>Муфта чугунная Ду-20</t>
  </si>
  <si>
    <t>Муфта чугунная Ду-25</t>
  </si>
  <si>
    <t>Муфта чугунная Ду-32</t>
  </si>
  <si>
    <t>Муфта чугунная Ду-40</t>
  </si>
  <si>
    <t>Муфта чугунная Ду-50</t>
  </si>
  <si>
    <t>Контргайка чугунная Ду-15</t>
  </si>
  <si>
    <t>Контргайка чугунная Ду-20</t>
  </si>
  <si>
    <t>Контргайка чугунная Ду-25</t>
  </si>
  <si>
    <t>Контргайка чугунная Ду-32</t>
  </si>
  <si>
    <t>Контргайка чугунная Ду-40</t>
  </si>
  <si>
    <t>Контргайка чугунная Ду-50</t>
  </si>
  <si>
    <t>Сгон стальной Ду-15</t>
  </si>
  <si>
    <t>Сгон стальной Ду-20</t>
  </si>
  <si>
    <t>Сгон стальной Ду-25</t>
  </si>
  <si>
    <t>Сгон стальной Ду-32</t>
  </si>
  <si>
    <t>Сгон стальной Ду-40</t>
  </si>
  <si>
    <t>Сгон стальной Ду-50</t>
  </si>
  <si>
    <t>Бочата стальная Ду-15</t>
  </si>
  <si>
    <t>Бочата стальная Ду-20</t>
  </si>
  <si>
    <t>Бочата стальная Ду-25</t>
  </si>
  <si>
    <t>Бочата стальная Ду-32</t>
  </si>
  <si>
    <t>Бочата стальная Ду-40</t>
  </si>
  <si>
    <t>Бочата стальная Ду-50</t>
  </si>
  <si>
    <t>Резьба стальная Ду-15</t>
  </si>
  <si>
    <t>Резьба стальная Ду-20</t>
  </si>
  <si>
    <t>Резьба стальная Ду-25</t>
  </si>
  <si>
    <t>Резьба стальная Ду-32</t>
  </si>
  <si>
    <t>Резьба стальная Ду-40</t>
  </si>
  <si>
    <t>Резьба стальная Ду-50</t>
  </si>
  <si>
    <t>Отвод крутоизогнутый Ду-15</t>
  </si>
  <si>
    <t>Отвод крутоизогнутый Ду-20</t>
  </si>
  <si>
    <t>Отвод крутоизогнутый Ду-25</t>
  </si>
  <si>
    <t>Отвод крутоизогнутый Ду-32</t>
  </si>
  <si>
    <t>Отвод крутоизогнутый Ду-40</t>
  </si>
  <si>
    <t>Отвод крутоизогнутый Ду-57</t>
  </si>
  <si>
    <t>Отвод крутоизогнутый Ду-76</t>
  </si>
  <si>
    <t>Отвод крутоизогнутый Ду-89</t>
  </si>
  <si>
    <t>Отвод крутоизогнутый Ду-108</t>
  </si>
  <si>
    <t>Отвод крутоизогнутый Ду-159</t>
  </si>
  <si>
    <t>Переход стальной 57х45 мм</t>
  </si>
  <si>
    <t>Переход стальной 76х57 мм</t>
  </si>
  <si>
    <t>Переход стальной 89х57 мм</t>
  </si>
  <si>
    <t>Переход стальной 89х76 мм</t>
  </si>
  <si>
    <t>Переход стальной 108х57 мм</t>
  </si>
  <si>
    <t>Переход стальной 108х89 мм</t>
  </si>
  <si>
    <t>Переход стальной 219х108 мм</t>
  </si>
  <si>
    <t>Фланец стальной Ду-25 Ру-10 Россия</t>
  </si>
  <si>
    <t>Фланец стальной Ду-20 Ру-10 Россия</t>
  </si>
  <si>
    <t>Фланец стальной Ду-32 под бурт ПП-40</t>
  </si>
  <si>
    <t>Фланцы Ду-50 Ру-16 Россия</t>
  </si>
  <si>
    <t>Фланцы Ду-80 Ру-16 Россия</t>
  </si>
  <si>
    <t>Фланец стальной Ду-100 Ру-10 Россия</t>
  </si>
  <si>
    <t>Фланец стальной Ду-200 Ру-10 Россия</t>
  </si>
  <si>
    <t>Угольник никелированный Ду-15 г/г</t>
  </si>
  <si>
    <t>Угольник никелированный Ду-15 ш/ш</t>
  </si>
  <si>
    <t>Угольник никелированный Ду-25 г/г</t>
  </si>
  <si>
    <t>Угольник латунный Ду-15 г/г</t>
  </si>
  <si>
    <t>Угольник латунный Ду-20 г/г</t>
  </si>
  <si>
    <t>Угольник латунный Ду-25 г/г</t>
  </si>
  <si>
    <t>Контргайка никелированная Ду-15</t>
  </si>
  <si>
    <t>Контргайка никелированная Ду-20</t>
  </si>
  <si>
    <t>Контргайка никелированная Ду-25</t>
  </si>
  <si>
    <t>Муфта никелированная Ду-15 г/г</t>
  </si>
  <si>
    <t>Муфта никелированная Ду-20 г/г</t>
  </si>
  <si>
    <t>Муфта никелированная Ду-25 г/г</t>
  </si>
  <si>
    <t>Муфта переходная никелированная 15-20 г/г</t>
  </si>
  <si>
    <t>Муфта переходная никелированная 15-25 г/г</t>
  </si>
  <si>
    <t>Муфта переходная никелированная 20-25 г/г</t>
  </si>
  <si>
    <t>Удлинитель латунный 1/2" ш/г L 20мм</t>
  </si>
  <si>
    <t>Переход латунный 15-20 ш/г</t>
  </si>
  <si>
    <t>Ниппель переходной латунный 15-20 ш/ш</t>
  </si>
  <si>
    <t>Ниппель переходной никелированный 15-20 ш/ш</t>
  </si>
  <si>
    <t>Ниппель переходной никелированный 15-25 ш/ш</t>
  </si>
  <si>
    <t>Ниппель латунный Ду-15 ш/ш</t>
  </si>
  <si>
    <t>Ниппель латунный Ду-20 ш/ш</t>
  </si>
  <si>
    <t>Ниппель никелированный Ду-15 ш/ш</t>
  </si>
  <si>
    <t>Ниппель никелированный Ду-20 ш/ш</t>
  </si>
  <si>
    <t>Ниппель никелированный Ду-25 ш/ш</t>
  </si>
  <si>
    <t>Заглушка латунная  Ду-15 ш</t>
  </si>
  <si>
    <t>Заглушка латунная  Ду-15 г</t>
  </si>
  <si>
    <t>Заглушка латунная  Ду-20 ш</t>
  </si>
  <si>
    <t>Заглушка латунная  Ду-20 г</t>
  </si>
  <si>
    <t>Заглушка никелированная Ду-15 ш</t>
  </si>
  <si>
    <t>Заглушка никелированная Ду-15 г</t>
  </si>
  <si>
    <t>Заглушка никелированная Ду-20 ш</t>
  </si>
  <si>
    <t>Заглушка никелированная Ду-20 г</t>
  </si>
  <si>
    <t>Американка прямая Ду-15 латунная</t>
  </si>
  <si>
    <t>Американка прямая Ду-20 латунная</t>
  </si>
  <si>
    <t>Тройник латунный Ду-15 г/г/г</t>
  </si>
  <si>
    <t>Тройник никелированный Ду-15 г/г/г</t>
  </si>
  <si>
    <t>Муфта латунная Ду-15 г/г</t>
  </si>
  <si>
    <t>Муфта переходная латунная 20-25 г/г</t>
  </si>
  <si>
    <t>Переход стальной 108х76 мм</t>
  </si>
  <si>
    <t>Заглушка никелированная Ду-25 ш</t>
  </si>
  <si>
    <t>Угольник никелированный Ду-20 г/ш</t>
  </si>
  <si>
    <t>Угольник никелированный Ду-20 ш/ш</t>
  </si>
  <si>
    <t>Фланцы Ду-100 Ру-16 Россия</t>
  </si>
  <si>
    <t>Заглушка никелированная Ду-25 г</t>
  </si>
  <si>
    <t>Переход латунный 15-25 ш/г</t>
  </si>
  <si>
    <t>Тройник латунный Ду-15 г/г/ш</t>
  </si>
  <si>
    <t>Тройник латунный Ду-15 г/ш/г</t>
  </si>
  <si>
    <t>Угольник латунный 15-20 г/г</t>
  </si>
  <si>
    <t>Муфта латунная Ду-20 г/г</t>
  </si>
  <si>
    <t>Угольник латунный 15-20 ш/г</t>
  </si>
  <si>
    <t>Муфта латунная Ду-25 г/г</t>
  </si>
  <si>
    <t>Ниппель переходной латунный 15-25 ш/ш</t>
  </si>
  <si>
    <t>Ниппель переходной латунный 20-25 ш/ш</t>
  </si>
  <si>
    <t>Удлинитель хромированный 1/2" ш/г L10мм</t>
  </si>
  <si>
    <t>Удлинитель хромированный 1/2" ш/г L50мм</t>
  </si>
  <si>
    <t>Ниппель латунный Ду-25 ш/ш</t>
  </si>
  <si>
    <t>Отвод крутоизогнутый Ду-133</t>
  </si>
  <si>
    <t>Контргайка латунная Ду-20</t>
  </si>
  <si>
    <t>Контргайка латунная Ду-15</t>
  </si>
  <si>
    <t>Угольник латунный Ду-15 г/ш</t>
  </si>
  <si>
    <t>Угольник никелированный Ду-15 г/ш</t>
  </si>
  <si>
    <t>Американка прямая Ду-15 Valtec</t>
  </si>
  <si>
    <t>Муфта переходная латунная 15-20 г/г</t>
  </si>
  <si>
    <t>Муфта переходная латунная 15-25 г/г</t>
  </si>
  <si>
    <t>Переход никелированный 15-20 ш/г</t>
  </si>
  <si>
    <t>Переход никелированный 15-25 ш/г</t>
  </si>
  <si>
    <t>Ниппель переходной никелированный 20-25 ш/ш</t>
  </si>
  <si>
    <t>Футорка переходная латунная 15-25 г/ш</t>
  </si>
  <si>
    <t>Футорка переходная латунная 15-20 г/ш</t>
  </si>
  <si>
    <t>Футорка переходная латунная 20-25 г/ш</t>
  </si>
  <si>
    <t>Футорка переходная никелированная 15-20 г/ш</t>
  </si>
  <si>
    <t>Футорка переходная никелированная 15-25 г/ш</t>
  </si>
  <si>
    <t>Футорка переходная никелированная 20-25 г/ш</t>
  </si>
  <si>
    <t>Фланец стальной Ду-15 Ру-10 Россия</t>
  </si>
  <si>
    <t>Переход никелированный 20-25 ш/г</t>
  </si>
  <si>
    <t>Контргайка латунная Ду-25</t>
  </si>
  <si>
    <t>Переход латунный 20-25 ш/г</t>
  </si>
  <si>
    <t>Угольник латунный Ду-20 ш/ш</t>
  </si>
  <si>
    <t>Угольник латунный Ду-25 г/ш</t>
  </si>
  <si>
    <t>Тройник никелированный Ду-15 ш/ш/ш</t>
  </si>
  <si>
    <t>Угольник латунный Ду-20 г/ш</t>
  </si>
  <si>
    <t>Угольник латунный Ду-15 ш/ш</t>
  </si>
  <si>
    <t>Переход стальной 159х133 мм</t>
  </si>
  <si>
    <t>Переход стальной 76х45 мм</t>
  </si>
  <si>
    <t>Переход стальной 57х32 мм</t>
  </si>
  <si>
    <t>Переходник на резиновый шланг 1/2" Г 14</t>
  </si>
  <si>
    <t>Переходник на резиновый шланг 1/2" Г 16</t>
  </si>
  <si>
    <t>Тройник латунный Ду-15 ш/ш/ш</t>
  </si>
  <si>
    <t>Переход стальной 159х76 мм</t>
  </si>
  <si>
    <t>Переходник на резиновый шланг 1/2" Г 18</t>
  </si>
  <si>
    <t>Футорка переходная никелированная 3/8-1/2" г/ш</t>
  </si>
  <si>
    <t>Ниппель переходной латунный 20-32 ш/ш</t>
  </si>
  <si>
    <t>Переход никелированный 3/8-1/2 ш/г</t>
  </si>
  <si>
    <t>Переход латунный 3/8-1/2 ш/г</t>
  </si>
  <si>
    <t>Переход латунный 32-50 ш/г</t>
  </si>
  <si>
    <t>Переход латунный 40-50 ш/г</t>
  </si>
  <si>
    <t>Удлинитель хромированный 3/4" ш/г L15мм</t>
  </si>
  <si>
    <t>Переходник на резиновый шланг 1/2" Г 20</t>
  </si>
  <si>
    <t>Переходник на резиновый шланг 1/2" Ш 20</t>
  </si>
  <si>
    <t>Переходник на резиновый шланг 1/2" Ш 18</t>
  </si>
  <si>
    <t>Переходник на резиновый шланг 1/2" Ш 16</t>
  </si>
  <si>
    <t>Переходник на резиновый шланг 1/2" Ш 14</t>
  </si>
  <si>
    <t>Ниппель переходной никелированный 20-32 ш/ш</t>
  </si>
  <si>
    <t>Соединитель анодированный Ду-15 для резинового шланга</t>
  </si>
  <si>
    <t>Соединитель анодированный Ду-20 для резинового шланга</t>
  </si>
  <si>
    <t>Футорка переходная латунная 3/8-1/2" г/ш</t>
  </si>
  <si>
    <t>Тройник латунный Ду-15 г/ш/ш</t>
  </si>
  <si>
    <t>Футорка переходная латунная 20-32 г/ш</t>
  </si>
  <si>
    <t>Муфта переходная латунная 15-32 г/г</t>
  </si>
  <si>
    <t>Переход латунный 32-40 ш/г</t>
  </si>
  <si>
    <t>Переход латунный 20-32 ш/г</t>
  </si>
  <si>
    <t>Переход латунный 25-32 ш/г</t>
  </si>
  <si>
    <t>Ниппель переходной никелированный 1/4-1/2" ш/ш</t>
  </si>
  <si>
    <t>Ниппель переходной латунный 25-32 ш/ш</t>
  </si>
  <si>
    <t>Хомут ремонтный 3/4" (26,9мм) оцинкованный 70 мм</t>
  </si>
  <si>
    <t>Ниппель переходной никелированный 25-32 ш/ш</t>
  </si>
  <si>
    <t>Футорка переходная никелированная 25-32 г/ш</t>
  </si>
  <si>
    <t>Переход стальной 133х108 мм</t>
  </si>
  <si>
    <t>Ниппель латунный Ду-32 ш/ш</t>
  </si>
  <si>
    <t>Удлинитель хромированный 3/4" ш/г L25мм</t>
  </si>
  <si>
    <t>Переходник на резиновый шланг 3/4" Г 20</t>
  </si>
  <si>
    <t>Переходник на резиновый шланг 3/4" Ш 20</t>
  </si>
  <si>
    <t>Переходник на резиновый шланг 1/2" Ш 15 анодированный</t>
  </si>
  <si>
    <t>Футорка переходная латунная 32-50 г/ш</t>
  </si>
  <si>
    <t>Соединитель латунный 1" для резинового шланга</t>
  </si>
  <si>
    <t>Переход никелированный 1/4-1/2 ш/г</t>
  </si>
  <si>
    <t>Переходник на резиновый шланг 1/2" Г 8</t>
  </si>
  <si>
    <t>Переходник на резиновый шланг 1/2" Ш 8</t>
  </si>
  <si>
    <t>Переход стальной 133х76 мм</t>
  </si>
  <si>
    <t>Ниппель переходной латунный 3/8-1/2" ш/ш</t>
  </si>
  <si>
    <t>Переход стальной 57х25 мм</t>
  </si>
  <si>
    <t>Переход стальной 45х25 мм</t>
  </si>
  <si>
    <t>Муфта переходная латунная 40-50 г/г</t>
  </si>
  <si>
    <t>Переходник на резиновый шланг 1/2" Ш 10</t>
  </si>
  <si>
    <t>Переходник на резиновый шланг 1/2" Г 10</t>
  </si>
  <si>
    <t>Отвод из бака 1/2" латунный</t>
  </si>
  <si>
    <t>Тройник соединительный 10*10*10 для резинового шланга</t>
  </si>
  <si>
    <t>Тройник соединительный 12*12*12 для резинового шланга</t>
  </si>
  <si>
    <t>Тройник соединительный 14*14*14 для резинового шланга</t>
  </si>
  <si>
    <t>Фланец стальной Ду-50 Ру-10 Россия</t>
  </si>
  <si>
    <t>Фланец стальной Ду-80 Ру-10 Россия</t>
  </si>
  <si>
    <t>Фланец стальной Ду-32 Ру-10 Россия</t>
  </si>
  <si>
    <t>Фланец стальной Ду-40 Ру-10 Россия</t>
  </si>
  <si>
    <t>Фланец стальной Ду-65 Ру-10 Россия</t>
  </si>
  <si>
    <t>Американка прямая Ду-25 Valtec</t>
  </si>
  <si>
    <t>Удлинитель никелированный 1/2" ш/г L30мм Valtec</t>
  </si>
  <si>
    <t>Угольник латунный Ду-25 ш/ш</t>
  </si>
  <si>
    <t>Футорка переходная латунная 25-32 г/ш</t>
  </si>
  <si>
    <t>Переход никелированный 25-50 ш/г</t>
  </si>
  <si>
    <t>Американка прямая Ду-20 Valtec</t>
  </si>
  <si>
    <t>Отвод из бака 3/4" латунный</t>
  </si>
  <si>
    <t>Отвод из бака 1" латунный</t>
  </si>
  <si>
    <t>Соединитель латунный 1/2" для резинового шланга</t>
  </si>
  <si>
    <t>Соединитель латунный 3/4" для резинового шланга</t>
  </si>
  <si>
    <t>Заглушка Ду-57 под приварку</t>
  </si>
  <si>
    <t>Переход стальной 159х89 мм</t>
  </si>
  <si>
    <t>Фланец стальной Ду-125 Ру-10 Россия</t>
  </si>
  <si>
    <t>Фланец стальной Ду-150 Ру-10 Россия</t>
  </si>
  <si>
    <t>Переход латунный 25-40 ш/г</t>
  </si>
  <si>
    <t>Удлинитель хромированный 1/2" ш/г L25мм</t>
  </si>
  <si>
    <t>Удлинитель хромированный 1/2" ш/г L100мм</t>
  </si>
  <si>
    <t>Переходник на резиновый шланг 1/2" Ш 12</t>
  </si>
  <si>
    <t>Соединитель латунный 10мм для резинового шланга</t>
  </si>
  <si>
    <t>Переходник на резиновый шланг 3/4 Ш 20 анодированный</t>
  </si>
  <si>
    <t>Переходник на резиновый шланг 1" Ш 25 анодированный</t>
  </si>
  <si>
    <t>Переходник на резиновый шланг 1/2" Г 12</t>
  </si>
  <si>
    <t>Сгон латунный 1/2" Ду-15 штуцер L100мм</t>
  </si>
  <si>
    <t>Переход стальной 159х57 мм</t>
  </si>
  <si>
    <t>Удлинитель хромированный 3/4" ш/г L20мм</t>
  </si>
  <si>
    <t>Переходник на резиновый шланг 1" Ш 25</t>
  </si>
  <si>
    <t>Заглушка Ду-76 под приварку</t>
  </si>
  <si>
    <t>Тройник стальной Ду-57 под приварку</t>
  </si>
  <si>
    <t>Тройник стальной Ду-89 под приварку</t>
  </si>
  <si>
    <t>Тройник стальной Ду-76 под приварку</t>
  </si>
  <si>
    <t>Тройник стальной Ду-108 под приварку</t>
  </si>
  <si>
    <t>Заглушка Ду-108 под приварку</t>
  </si>
  <si>
    <t>Хомут ремонтный 1/2" (21,3мм) оцинкованный 70 мм</t>
  </si>
  <si>
    <t>Переход стальной 159х108 мм</t>
  </si>
  <si>
    <t>Хомут ремонтный 1 1/2" (48мм) оцинкованный 70 мм</t>
  </si>
  <si>
    <t>Муфта переходная латунная 32-50 г/г</t>
  </si>
  <si>
    <t>Переход стальной 32х25 мм</t>
  </si>
  <si>
    <t>Ниппель переходной латунный 32-40 ш/ш</t>
  </si>
  <si>
    <t>Переход стальной 89х45 мм</t>
  </si>
  <si>
    <t>Переход стальной 133х89 мм</t>
  </si>
  <si>
    <t>Тройник никелированный Ду-15 г/ш/г</t>
  </si>
  <si>
    <t>Переход стальной 45х32 мм</t>
  </si>
  <si>
    <t>Тройник стальной Ду 76х45 под приварку</t>
  </si>
  <si>
    <t>Удлинитель хромированный 1/2" ш/г L40мм</t>
  </si>
  <si>
    <t>Удлинитель хромированный 3/4" ш/г L40мм</t>
  </si>
  <si>
    <t>Фланцы Ду-40 Ру-16 Россия</t>
  </si>
  <si>
    <t>Хомут ремонтный 1" (32мм) оцинкованный 70 мм</t>
  </si>
  <si>
    <t>Хомут ремонтный 1 1/4" (41мм) оцинкованный 70 мм</t>
  </si>
  <si>
    <t>Футорка переходная никелированная 40-50 г/ш</t>
  </si>
  <si>
    <t>Ниппель латунный Ду-15 ш/ш 100 мм</t>
  </si>
  <si>
    <t>Футорка переходная латунная 40-50 г/ш</t>
  </si>
  <si>
    <t>Переход никелированный 25-40 ш/г</t>
  </si>
  <si>
    <t>Муфта переходная латунная 32-40 г/г</t>
  </si>
  <si>
    <t>Заглушка Ду-89 под приварку</t>
  </si>
  <si>
    <t>Ниппель никелированный Ду-15 ш/ш 80 мм</t>
  </si>
  <si>
    <t>Хомут ремонтный 2" (57мм) оцинкованный 70 мм</t>
  </si>
  <si>
    <t>Переход никелированный 25-32 ш/г</t>
  </si>
  <si>
    <t>Удлинитель хромированный 1/2" ш/г L15мм</t>
  </si>
  <si>
    <t>Муфта переходная никелированная 25-32 г/г</t>
  </si>
  <si>
    <t>Футорка переходная никелированная 32-50 г/ш</t>
  </si>
  <si>
    <t>Фланец стальной Ду-40 под бурт ПП-50</t>
  </si>
  <si>
    <t>Фланец стальной Ду-50 под бурт ПП-63</t>
  </si>
  <si>
    <t>Фланец стальной Ду-65 под бурт ПП-75</t>
  </si>
  <si>
    <t>Фланец стальной Ду-100 под бурт ПП-110</t>
  </si>
  <si>
    <t>Футорка переходная никелированная 1/4-1/2" г/ш</t>
  </si>
  <si>
    <t>Футорка переходная латунная 1/4-1/2" г/ш</t>
  </si>
  <si>
    <t>Хомут ремонтный 3" (87мм) оцинкованный 70 мм</t>
  </si>
  <si>
    <t>Хомут ремонтный 3 1/2" (101мм) оцинкованный 150 мм</t>
  </si>
  <si>
    <t>Соединитель латунный 8мм для резинового шланга</t>
  </si>
  <si>
    <t>Тройник соединительный 16х16х16 для резинового шланга</t>
  </si>
  <si>
    <t>Тройник соединительный 18х18х18 для резинового шланга</t>
  </si>
  <si>
    <t>Тройник соединительный 20х20х20 для резинового шланга</t>
  </si>
  <si>
    <t>Уголок соединительный 16х16 для резинового шланга</t>
  </si>
  <si>
    <t>Уголок соединительный 18х18 для резинового шланга</t>
  </si>
  <si>
    <t>Уголок соединительный 20х20 для резинового шланга</t>
  </si>
  <si>
    <t>Тройник стальной Ду-45 под приварку</t>
  </si>
  <si>
    <t>Фланцы Ду-65 Ру-16 Россия</t>
  </si>
  <si>
    <t>Ниппель переходной никелированный 3/8-1/2" ш/ш</t>
  </si>
  <si>
    <t>Тройник стальной Ду-133 под приварку</t>
  </si>
  <si>
    <t>Переход стальной 114х89 мм</t>
  </si>
  <si>
    <t>Тройник стальной Ду-114 под приварку</t>
  </si>
  <si>
    <t>Переход стальной 114х76 мм</t>
  </si>
  <si>
    <t>Переход латунный 25-50 ш/г</t>
  </si>
  <si>
    <t>Американка прямая Ду-25 VRT конус</t>
  </si>
  <si>
    <t>Муфта переходная никелированная 15-32 г/г</t>
  </si>
  <si>
    <t>Патрубок обжимной стальной 1 1/4" Сансфера наружная резьба</t>
  </si>
  <si>
    <t>Патрубок обжимной стальной 1 1/2" Сансфера наружняя резьба</t>
  </si>
  <si>
    <t>Патрубок обжимной стальной 2" Сансфера наружная резьба</t>
  </si>
  <si>
    <t>Переход стальной 133х114 мм</t>
  </si>
  <si>
    <t>Патрубок обжимной стальной 1/2" Сансфера наружная резьба</t>
  </si>
  <si>
    <t>Патрубок обжимной стальной 3/4" Сансфера наружная резьба</t>
  </si>
  <si>
    <t>Патрубок обжимной стальной 1" Сансфера наружная резьба</t>
  </si>
  <si>
    <t>Патрубок обжимной стальной 1/2" Сансфера внутренняя резьба</t>
  </si>
  <si>
    <t>Патрубок обжимной стальной 3/4" Сансфера внутренняя резьба</t>
  </si>
  <si>
    <t>Патрубок обжимной стальной 1" Сансфера внутренняя резьба</t>
  </si>
  <si>
    <t>Патрубок обжимной стальной 1 1/4" Сансфера внутренняя резьба</t>
  </si>
  <si>
    <t>Патрубок обжимной стальной 1 1/2" Сансфера внутренняя резьба</t>
  </si>
  <si>
    <t>Патрубок обжимной стальной 2" Сансфера внутренняя резьба</t>
  </si>
  <si>
    <t>Сгон никелерованный 1/2" Ду-15 штуцер L100мм</t>
  </si>
  <si>
    <t>Ниппель переходной латунный 1/4-1/2" ш/ш</t>
  </si>
  <si>
    <t>Ниппель переходной латунный 40-50 ш/ш</t>
  </si>
  <si>
    <t>Ниппель переходной латунный 25-50 ш/ш</t>
  </si>
  <si>
    <t>Переходник на резиновый шланг 1/2" Г 25</t>
  </si>
  <si>
    <t>Ниппель переходной латунный 32-50 ш/ш</t>
  </si>
  <si>
    <t>Ниппель латунный Ду-15 ш/ш 80 мм</t>
  </si>
  <si>
    <t>Ниппель латунный Ду-15 ш/ш 60 мм</t>
  </si>
  <si>
    <t>Ниппель никелированный Ду-15 ш/ш 60 мм</t>
  </si>
  <si>
    <t>Ниппель никелированный Ду-15 ш/ш 100 мм</t>
  </si>
  <si>
    <t>Муфта переходная латунная 25-40 г/г</t>
  </si>
  <si>
    <t>Муфта переходная латунная 25-50 г/г</t>
  </si>
  <si>
    <t>Полусгон под приварку Ду-50</t>
  </si>
  <si>
    <t>Фланцы Ду-32 Ру-16 Россия</t>
  </si>
  <si>
    <t>Тройник латунный Ду-25 г/г/г</t>
  </si>
  <si>
    <t>Тройник латунный Ду-20 ш/ш/ш</t>
  </si>
  <si>
    <t>Тройник латунный Ду-20х15х20 г/г/г</t>
  </si>
  <si>
    <t>Тройник латунный Ду-20х15х20 г/ш/г</t>
  </si>
  <si>
    <t>Тройник латунный Ду-20 г/г/г</t>
  </si>
  <si>
    <t>Крестовина латунная Ду-15 г/г/г/г</t>
  </si>
  <si>
    <t>Крестовина латунная Ду-20 г/г/г/г</t>
  </si>
  <si>
    <t>Ниппель хром Ду-15 ш/ш 80 мм</t>
  </si>
  <si>
    <t>Ниппель хром Ду-15 ш/ш 100 мм</t>
  </si>
  <si>
    <t>Сгон хром 1/2" Ду-15 штуцер L100мм</t>
  </si>
  <si>
    <t>Фланец стальной Ду-80 под бурт ПП-90</t>
  </si>
  <si>
    <t>Футорка переходная латунная 15-32 г/ш</t>
  </si>
  <si>
    <t>Переход латунный 20-40 ш/г</t>
  </si>
  <si>
    <t>Тройник стальной Ду-33 под приварку</t>
  </si>
  <si>
    <t>Ниппель никелированный Ду-32 ш/ш</t>
  </si>
  <si>
    <t>Ниппель хром Ду-15 ш/ш 60 мм</t>
  </si>
  <si>
    <t>Тройник латунный Ду-25х20х25 г/ш/г</t>
  </si>
  <si>
    <t>Тройник латунный Ду-25 ш/ш/ш</t>
  </si>
  <si>
    <t>Футорка переходная никелированная 20-32 г/ш</t>
  </si>
  <si>
    <t>Тройник соединительный 8х8х8 для резинового шланга</t>
  </si>
  <si>
    <t>Переходник на резиновый шланг 3/4" Г 18</t>
  </si>
  <si>
    <t>Переходник на резиновый шланг 3/4" Ш 18</t>
  </si>
  <si>
    <t>Ниппель переходной латунный 3/8-1/4" ш/ш</t>
  </si>
  <si>
    <t>Ниппель пластиковый Ду-15 ш/ш NP0112</t>
  </si>
  <si>
    <t>Ниппель пластиковый Ду-20 ш/ш NP0134</t>
  </si>
  <si>
    <t>Ниппель пластиковый Ду-25 ш/ш NP0110</t>
  </si>
  <si>
    <t>Муфта пластиковая Ду-15 г/г SC011212</t>
  </si>
  <si>
    <t>Муфта пластиковая Ду-20 г/г SC013434</t>
  </si>
  <si>
    <t>Муфта пластиковая переходная Ду-15х20 г/г SC013412</t>
  </si>
  <si>
    <t>Футорка пластиковая Ду-15х25 г/ш MF021012</t>
  </si>
  <si>
    <t>Тройник пластиковый Ду-20 г/г/г ТС0434</t>
  </si>
  <si>
    <t>Заглушка пластиковая Ду-15 ш EL0812</t>
  </si>
  <si>
    <t>Заглушка пластиковая Ду-20 ш EL0834</t>
  </si>
  <si>
    <t>Ниппель пластиковый переходной Ду-15х20 NP023412</t>
  </si>
  <si>
    <t>Ниппель пластиковый переходной Ду-15х25 NP021012</t>
  </si>
  <si>
    <t>Ниппель пластиковый переходной Ду-20х25 NP021034</t>
  </si>
  <si>
    <t>Футорка пластиковая Ду-15х20 MF023412</t>
  </si>
  <si>
    <t>Футорка пластиковая Ду-20х25 MF021034</t>
  </si>
  <si>
    <t>Уголок пластиковый Ду-20 г/г EC0434</t>
  </si>
  <si>
    <t>Уголок пластиковый Ду-15 г/г EC0412</t>
  </si>
  <si>
    <t>Тройник пластиковый Ду-15 г/г/г ТС0412</t>
  </si>
  <si>
    <t>Уголок соединительный 10х10 для резинового шланга</t>
  </si>
  <si>
    <t>Уголок соединительный 12х12 для резинового шланга</t>
  </si>
  <si>
    <t>Уголок соединительный 14х14 для резинового шланга</t>
  </si>
  <si>
    <t>Уголок соединительный 8х8 для резинового шланга</t>
  </si>
  <si>
    <t>Ниппель переходной латунный 25-40 ш/ш</t>
  </si>
  <si>
    <t>Муфта переходная латунная 25-32 г/г</t>
  </si>
  <si>
    <t>Угольник никелированный Ду-20 г/г</t>
  </si>
  <si>
    <t>Угольник никелированный Ду-25 ш/ш</t>
  </si>
  <si>
    <t>Угольник никелированный Ду-25 г/ш</t>
  </si>
  <si>
    <t>Удлинитель никелированный 1/2" ш/г L10мм Jif 281</t>
  </si>
  <si>
    <t>Удлинитель никелированный 1/2" ш/г L15мм Jif 281</t>
  </si>
  <si>
    <t>Удлинитель никелированный 1/2" ш/г L20мм Jif 281</t>
  </si>
  <si>
    <t>Удлинитель никелированный 1/2" ш/г L30мм Jif 281</t>
  </si>
  <si>
    <t>Удлинитель никелированный 1/2" ш/г L40мм Jif 281</t>
  </si>
  <si>
    <t>Удлинитель никелированный 1/2" ш/г L50мм Jif 281</t>
  </si>
  <si>
    <t>Уголок пластиковый Ду-15 г/ш MF061212A</t>
  </si>
  <si>
    <t>Уголок пластиковый Ду-20 г/ш MF063434A</t>
  </si>
  <si>
    <t>Ниппель переходной латунный 15-32 ш/ш</t>
  </si>
  <si>
    <t>Тройник никелированный Ду-15 г/ш/ш</t>
  </si>
  <si>
    <t>Тройник никелированный Ду-15 ш/г/ш</t>
  </si>
  <si>
    <t>Тройник никелированный Ду-15 г/г/ш</t>
  </si>
  <si>
    <t>Заглушка никелированная Ду-32 ш</t>
  </si>
  <si>
    <t>Тройник никелированный Ду-25х15х25 г/г/г</t>
  </si>
  <si>
    <t>Переходник на резиновый шланг 3/4" Ш 12</t>
  </si>
  <si>
    <t>Переход никелированный 40-50 ш/г</t>
  </si>
  <si>
    <t>Тройник никелированный Ду-25х20х25 г/г/г</t>
  </si>
  <si>
    <t>Удлинитель никелированный 1/2" ш/г L 20мм</t>
  </si>
  <si>
    <t>Сгон латунный 1/2" Ду-15 штуцер L80мм</t>
  </si>
  <si>
    <t>Сгон никелерованный 1/2" Ду-15 штуцер L80мм</t>
  </si>
  <si>
    <t>Американка прямая Ду-15 VRT конус</t>
  </si>
  <si>
    <t>Американка прямая Ду-20 VRT конус</t>
  </si>
  <si>
    <t>Американка прямая Ду-32 VRT конус</t>
  </si>
  <si>
    <t>Американка прямая Ду-40 VRT конус</t>
  </si>
  <si>
    <t>Тройник никелированный Ду-25 г/г/г</t>
  </si>
  <si>
    <t>Тройник никелированный Ду-20 г/г/г</t>
  </si>
  <si>
    <t>Заглушка никелированная Ду-32 г</t>
  </si>
  <si>
    <t>Удлинитель хромированный 3/4" ш/г L10мм</t>
  </si>
  <si>
    <t>Хомут ремонтный 2 1/2" (74мм) оцинкованный 70мм</t>
  </si>
  <si>
    <t>Тройник никелированный Ду-32 г/г/г</t>
  </si>
  <si>
    <t>Угольник никелированный Ду-32 г/г</t>
  </si>
  <si>
    <t>Муфта переходная латунная 20-32 г/г</t>
  </si>
  <si>
    <t>Тройник латунный Ду-32 г/г/г</t>
  </si>
  <si>
    <t>Угольник латунный Ду-32 г/г</t>
  </si>
  <si>
    <t>Тройник латунный Ду-25х20х25 г/г/г</t>
  </si>
  <si>
    <t>Переход латунный 15-32 ш/г</t>
  </si>
  <si>
    <t>Угольник латунный Ду-15 г/г с креплением</t>
  </si>
  <si>
    <t>Американка угловая Ду-15 VRT конус</t>
  </si>
  <si>
    <t>Американка угловая Ду-20 VRT конус</t>
  </si>
  <si>
    <t>Переходник на резиновый шланг 1" Ш 20</t>
  </si>
  <si>
    <t>Переходник на резиновый шланг 1" Г 25</t>
  </si>
  <si>
    <t>Тройник латунный Ду-25х15х25 г/г/г</t>
  </si>
  <si>
    <t>Угольник латунный Ду-15 г/г угол 45*</t>
  </si>
  <si>
    <t>Угольник никелированный Ду-15 г/г угол 45*</t>
  </si>
  <si>
    <t>Муфта переходная никелированная 25-40 г/г</t>
  </si>
  <si>
    <t>Переход никелированный 20-40 ш/г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</si>
</sst>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137.png"/><Relationship Id="rId2" Type="http://schemas.openxmlformats.org/officeDocument/2006/relationships/image" Target="../media/025000000000000100_14138.jpg"/><Relationship Id="rId3" Type="http://schemas.openxmlformats.org/officeDocument/2006/relationships/image" Target="../media/025000000000000102_14139.jpg"/><Relationship Id="rId4" Type="http://schemas.openxmlformats.org/officeDocument/2006/relationships/image" Target="../media/025000000000000104_14140.jpg"/><Relationship Id="rId5" Type="http://schemas.openxmlformats.org/officeDocument/2006/relationships/image" Target="../media/025000000000000106_14141.jpg"/><Relationship Id="rId6" Type="http://schemas.openxmlformats.org/officeDocument/2006/relationships/image" Target="../media/025000000000000108_14142.jpg"/><Relationship Id="rId7" Type="http://schemas.openxmlformats.org/officeDocument/2006/relationships/image" Target="../media/025000000000000110_14143.jpg"/><Relationship Id="rId8" Type="http://schemas.openxmlformats.org/officeDocument/2006/relationships/image" Target="../media/025000000000000200_14144.jpg"/><Relationship Id="rId9" Type="http://schemas.openxmlformats.org/officeDocument/2006/relationships/image" Target="../media/025000000000000202_14145.jpg"/><Relationship Id="rId10" Type="http://schemas.openxmlformats.org/officeDocument/2006/relationships/image" Target="../media/025000000000000204_14146.jpg"/><Relationship Id="rId11" Type="http://schemas.openxmlformats.org/officeDocument/2006/relationships/image" Target="../media/025000000000000206_14147.jpg"/><Relationship Id="rId12" Type="http://schemas.openxmlformats.org/officeDocument/2006/relationships/image" Target="../media/025000000000000208_14148.jpg"/><Relationship Id="rId13" Type="http://schemas.openxmlformats.org/officeDocument/2006/relationships/image" Target="../media/025000000000000210_14149.jpg"/><Relationship Id="rId14" Type="http://schemas.openxmlformats.org/officeDocument/2006/relationships/image" Target="../media/025000000000000300_14150.jpg"/><Relationship Id="rId15" Type="http://schemas.openxmlformats.org/officeDocument/2006/relationships/image" Target="../media/025000000000000302_14151.jpg"/><Relationship Id="rId16" Type="http://schemas.openxmlformats.org/officeDocument/2006/relationships/image" Target="../media/025000000000000304_14152.jpg"/><Relationship Id="rId17" Type="http://schemas.openxmlformats.org/officeDocument/2006/relationships/image" Target="../media/025000000000000306_14153.jpg"/><Relationship Id="rId18" Type="http://schemas.openxmlformats.org/officeDocument/2006/relationships/image" Target="../media/025000000000000308_14154.jpg"/><Relationship Id="rId19" Type="http://schemas.openxmlformats.org/officeDocument/2006/relationships/image" Target="../media/025000000000000310_14155.jpg"/><Relationship Id="rId20" Type="http://schemas.openxmlformats.org/officeDocument/2006/relationships/image" Target="../media/025000000000000400_14156.jpg"/><Relationship Id="rId21" Type="http://schemas.openxmlformats.org/officeDocument/2006/relationships/image" Target="../media/025000000000000402_14157.jpg"/><Relationship Id="rId22" Type="http://schemas.openxmlformats.org/officeDocument/2006/relationships/image" Target="../media/025000000000000404_14158.jpg"/><Relationship Id="rId23" Type="http://schemas.openxmlformats.org/officeDocument/2006/relationships/image" Target="../media/025000000000000406_14159.jpg"/><Relationship Id="rId24" Type="http://schemas.openxmlformats.org/officeDocument/2006/relationships/image" Target="../media/025000000000000408_14160.jpg"/><Relationship Id="rId25" Type="http://schemas.openxmlformats.org/officeDocument/2006/relationships/image" Target="../media/025000000000000410_14161.jpg"/><Relationship Id="rId26" Type="http://schemas.openxmlformats.org/officeDocument/2006/relationships/image" Target="../media/025000000000000700_14162.jpg"/><Relationship Id="rId27" Type="http://schemas.openxmlformats.org/officeDocument/2006/relationships/image" Target="../media/025000000000000702_14163.jpg"/><Relationship Id="rId28" Type="http://schemas.openxmlformats.org/officeDocument/2006/relationships/image" Target="../media/025000000000000704_14164.jpg"/><Relationship Id="rId29" Type="http://schemas.openxmlformats.org/officeDocument/2006/relationships/image" Target="../media/025000000000000706_14165.jpg"/><Relationship Id="rId30" Type="http://schemas.openxmlformats.org/officeDocument/2006/relationships/image" Target="../media/025000000000000708_14166.jpg"/><Relationship Id="rId31" Type="http://schemas.openxmlformats.org/officeDocument/2006/relationships/image" Target="../media/025000000000000710_14167.jpg"/><Relationship Id="rId32" Type="http://schemas.openxmlformats.org/officeDocument/2006/relationships/image" Target="../media/025000000000000800_14168.jpg"/><Relationship Id="rId33" Type="http://schemas.openxmlformats.org/officeDocument/2006/relationships/image" Target="../media/025000000000000802_14169.jpg"/><Relationship Id="rId34" Type="http://schemas.openxmlformats.org/officeDocument/2006/relationships/image" Target="../media/025000000000000804_14170.jpg"/><Relationship Id="rId35" Type="http://schemas.openxmlformats.org/officeDocument/2006/relationships/image" Target="../media/025000000000000806_14171.jpg"/><Relationship Id="rId36" Type="http://schemas.openxmlformats.org/officeDocument/2006/relationships/image" Target="../media/025000000000000808_14172.jpg"/><Relationship Id="rId37" Type="http://schemas.openxmlformats.org/officeDocument/2006/relationships/image" Target="../media/025000000000000810_14173.jpg"/><Relationship Id="rId38" Type="http://schemas.openxmlformats.org/officeDocument/2006/relationships/image" Target="../media/025000000000000900_14174.jpg"/><Relationship Id="rId39" Type="http://schemas.openxmlformats.org/officeDocument/2006/relationships/image" Target="../media/025000000000000902_14175.jpg"/><Relationship Id="rId40" Type="http://schemas.openxmlformats.org/officeDocument/2006/relationships/image" Target="../media/025000000000000904_14176.jpg"/><Relationship Id="rId41" Type="http://schemas.openxmlformats.org/officeDocument/2006/relationships/image" Target="../media/025000000000000906_14177.jpg"/><Relationship Id="rId42" Type="http://schemas.openxmlformats.org/officeDocument/2006/relationships/image" Target="../media/025000000000000908_14178.jpg"/><Relationship Id="rId43" Type="http://schemas.openxmlformats.org/officeDocument/2006/relationships/image" Target="../media/025000000000000910_14179.jpg"/><Relationship Id="rId44" Type="http://schemas.openxmlformats.org/officeDocument/2006/relationships/image" Target="../media/otvod_krutoizognutyy_du_154180.jpg"/><Relationship Id="rId45" Type="http://schemas.openxmlformats.org/officeDocument/2006/relationships/image" Target="../media/otvod_krutoizognutyy_du_204181.jpg"/><Relationship Id="rId46" Type="http://schemas.openxmlformats.org/officeDocument/2006/relationships/image" Target="../media/otvod_krutoizognutyy_du_254182.jpg"/><Relationship Id="rId47" Type="http://schemas.openxmlformats.org/officeDocument/2006/relationships/image" Target="../media/otvod_krutoizognutyy_du_324183.jpg"/><Relationship Id="rId48" Type="http://schemas.openxmlformats.org/officeDocument/2006/relationships/image" Target="../media/otvod_krutoizognutyy_du_404184.jpg"/><Relationship Id="rId49" Type="http://schemas.openxmlformats.org/officeDocument/2006/relationships/image" Target="../media/otvod_krutoizognutyy_du_574185.jpg"/><Relationship Id="rId50" Type="http://schemas.openxmlformats.org/officeDocument/2006/relationships/image" Target="../media/otvod_krutoizognutyy_du_764186.jpg"/><Relationship Id="rId51" Type="http://schemas.openxmlformats.org/officeDocument/2006/relationships/image" Target="../media/otvod_krutoizognutyy_du_894187.jpg"/><Relationship Id="rId52" Type="http://schemas.openxmlformats.org/officeDocument/2006/relationships/image" Target="../media/otvod_krutoizognutyy_du_1084188.jpg"/><Relationship Id="rId53" Type="http://schemas.openxmlformats.org/officeDocument/2006/relationships/image" Target="../media/otvod_krutoizognutyy_du_1594189.jpg"/><Relationship Id="rId54" Type="http://schemas.openxmlformats.org/officeDocument/2006/relationships/image" Target="../media/027000000000100100_14190.jpg"/><Relationship Id="rId55" Type="http://schemas.openxmlformats.org/officeDocument/2006/relationships/image" Target="../media/027000000000100200_14191.jpg"/><Relationship Id="rId56" Type="http://schemas.openxmlformats.org/officeDocument/2006/relationships/image" Target="../media/027000000000100300_14192.jpg"/><Relationship Id="rId57" Type="http://schemas.openxmlformats.org/officeDocument/2006/relationships/image" Target="../media/027000000000100320_14193.jpg"/><Relationship Id="rId58" Type="http://schemas.openxmlformats.org/officeDocument/2006/relationships/image" Target="../media/perekhod_stalnoy_108kh57_mm4194.jpg"/><Relationship Id="rId59" Type="http://schemas.openxmlformats.org/officeDocument/2006/relationships/image" Target="../media/027000000000100450_14195.jpg"/><Relationship Id="rId60" Type="http://schemas.openxmlformats.org/officeDocument/2006/relationships/image" Target="../media/027000000000100700_14196.jpg"/><Relationship Id="rId61" Type="http://schemas.openxmlformats.org/officeDocument/2006/relationships/image" Target="../media/027000000001000025_14197.jpg"/><Relationship Id="rId62" Type="http://schemas.openxmlformats.org/officeDocument/2006/relationships/image" Target="../media/flanets_stalnoy_du_20_ru_10_rossiya4198.jpg"/><Relationship Id="rId63" Type="http://schemas.openxmlformats.org/officeDocument/2006/relationships/image" Target="../media/flanets_stalnoy_du_32_pod_burt_pp_404199.jpg"/><Relationship Id="rId64" Type="http://schemas.openxmlformats.org/officeDocument/2006/relationships/image" Target="../media/027000000001000050_14200.jpg"/><Relationship Id="rId65" Type="http://schemas.openxmlformats.org/officeDocument/2006/relationships/image" Target="../media/027000000001000080_14201.jpg"/><Relationship Id="rId66" Type="http://schemas.openxmlformats.org/officeDocument/2006/relationships/image" Target="../media/flanets_stalnoy_du_100_ru_10_rossiya4202.jpg"/><Relationship Id="rId67" Type="http://schemas.openxmlformats.org/officeDocument/2006/relationships/image" Target="../media/flanets_stalnoy_du_200_ru_10_rossiya4203.jpg"/><Relationship Id="rId68" Type="http://schemas.openxmlformats.org/officeDocument/2006/relationships/image" Target="../media/026000000000000100_14204.jpg"/><Relationship Id="rId69" Type="http://schemas.openxmlformats.org/officeDocument/2006/relationships/image" Target="../media/026000000000000105_14205.jpg"/><Relationship Id="rId70" Type="http://schemas.openxmlformats.org/officeDocument/2006/relationships/image" Target="../media/026000000000000115_14206.jpg"/><Relationship Id="rId71" Type="http://schemas.openxmlformats.org/officeDocument/2006/relationships/image" Target="../media/026000000000000125_14207.jpg"/><Relationship Id="rId72" Type="http://schemas.openxmlformats.org/officeDocument/2006/relationships/image" Target="../media/ugolnik_latunnyy_du_20_g_g4208.jpg"/><Relationship Id="rId73" Type="http://schemas.openxmlformats.org/officeDocument/2006/relationships/image" Target="../media/ugolnik_latunnyy_du_25_g_g4209.jpg"/><Relationship Id="rId74" Type="http://schemas.openxmlformats.org/officeDocument/2006/relationships/image" Target="../media/026000000000100100_14210.jpg"/><Relationship Id="rId75" Type="http://schemas.openxmlformats.org/officeDocument/2006/relationships/image" Target="../media/026000000000100105_14211.jpg"/><Relationship Id="rId76" Type="http://schemas.openxmlformats.org/officeDocument/2006/relationships/image" Target="../media/kontrgayka_nikelirovannaya_du_254212.jpg"/><Relationship Id="rId77" Type="http://schemas.openxmlformats.org/officeDocument/2006/relationships/image" Target="../media/026000000000200100_14213.jpg"/><Relationship Id="rId78" Type="http://schemas.openxmlformats.org/officeDocument/2006/relationships/image" Target="../media/026000000000200105_14214.jpg"/><Relationship Id="rId79" Type="http://schemas.openxmlformats.org/officeDocument/2006/relationships/image" Target="../media/mufta_nikelirovannaya_du_25_g_g4215.jpg"/><Relationship Id="rId80" Type="http://schemas.openxmlformats.org/officeDocument/2006/relationships/image" Target="../media/mufta_perekhodnaya_nikelirovannaya_15_20_g_g4216.jpg"/><Relationship Id="rId81" Type="http://schemas.openxmlformats.org/officeDocument/2006/relationships/image" Target="../media/mufta_perekhodnaya_nikelirovannaya_15_25_g_g4217.png"/><Relationship Id="rId82" Type="http://schemas.openxmlformats.org/officeDocument/2006/relationships/image" Target="../media/026000000000200215_14218.jpg"/><Relationship Id="rId83" Type="http://schemas.openxmlformats.org/officeDocument/2006/relationships/image" Target="../media/perekhod_latunnyy_15_15_sh_g_l_20mm4219.png"/><Relationship Id="rId84" Type="http://schemas.openxmlformats.org/officeDocument/2006/relationships/image" Target="../media/026000000000300110_14220.jpg"/><Relationship Id="rId85" Type="http://schemas.openxmlformats.org/officeDocument/2006/relationships/image" Target="../media/nippel_perekhodnoy_latunnyy_15_20_sh_sh4221.jpg"/><Relationship Id="rId86" Type="http://schemas.openxmlformats.org/officeDocument/2006/relationships/image" Target="../media/nippel_perekhodnoy_nikelirovannyy_15_20_sh_sh4222.jpg"/><Relationship Id="rId87" Type="http://schemas.openxmlformats.org/officeDocument/2006/relationships/image" Target="../media/nippel_perekhodnoy_nikelirovannyy_15_25_sh_sh4223.jpg"/><Relationship Id="rId88" Type="http://schemas.openxmlformats.org/officeDocument/2006/relationships/image" Target="../media/nippel_latunnyy_du_15_sh_sh4224.png"/><Relationship Id="rId89" Type="http://schemas.openxmlformats.org/officeDocument/2006/relationships/image" Target="../media/nippel_latunnyy_du_20_sh_sh4225.jpg"/><Relationship Id="rId90" Type="http://schemas.openxmlformats.org/officeDocument/2006/relationships/image" Target="../media/026000000000400130_14226.jpg"/><Relationship Id="rId91" Type="http://schemas.openxmlformats.org/officeDocument/2006/relationships/image" Target="../media/nippel_nikelirovannyy_du_20_sh_sh4227.jpg"/><Relationship Id="rId92" Type="http://schemas.openxmlformats.org/officeDocument/2006/relationships/image" Target="../media/nippel_nikelirovannyy_du_25_sh_sh4228.jpg"/><Relationship Id="rId93" Type="http://schemas.openxmlformats.org/officeDocument/2006/relationships/image" Target="../media/026000000000500100_14229.jpg"/><Relationship Id="rId94" Type="http://schemas.openxmlformats.org/officeDocument/2006/relationships/image" Target="../media/026000000000500110_14230.jpg"/><Relationship Id="rId95" Type="http://schemas.openxmlformats.org/officeDocument/2006/relationships/image" Target="../media/zaglushka_latunnaya_du_20_sh4231.jpg"/><Relationship Id="rId96" Type="http://schemas.openxmlformats.org/officeDocument/2006/relationships/image" Target="../media/zaglushka_latunnaya_du_20_g4232.jpg"/><Relationship Id="rId97" Type="http://schemas.openxmlformats.org/officeDocument/2006/relationships/image" Target="../media/026000000000500170_14233.jpg"/><Relationship Id="rId98" Type="http://schemas.openxmlformats.org/officeDocument/2006/relationships/image" Target="../media/026000000000500180_14234.jpg"/><Relationship Id="rId99" Type="http://schemas.openxmlformats.org/officeDocument/2006/relationships/image" Target="../media/026000000000500190_14235.jpg"/><Relationship Id="rId100" Type="http://schemas.openxmlformats.org/officeDocument/2006/relationships/image" Target="../media/zaglushka_nikelirovannaya_du_20_g4236.jpg"/><Relationship Id="rId101" Type="http://schemas.openxmlformats.org/officeDocument/2006/relationships/image" Target="../media/026000000000600100_14237.jpg"/><Relationship Id="rId102" Type="http://schemas.openxmlformats.org/officeDocument/2006/relationships/image" Target="../media/amerikanka_pryamaya_du_20_latunnaya4238.jpg"/><Relationship Id="rId103" Type="http://schemas.openxmlformats.org/officeDocument/2006/relationships/image" Target="../media/troynik_latunnyy_du_15_g_g_g4239.jpg"/><Relationship Id="rId104" Type="http://schemas.openxmlformats.org/officeDocument/2006/relationships/image" Target="../media/troynik_nikelirovannyy_du_15_g_g_g4240.jpg"/><Relationship Id="rId105" Type="http://schemas.openxmlformats.org/officeDocument/2006/relationships/image" Target="../media/026000000000200120_14241.jpg"/><Relationship Id="rId106" Type="http://schemas.openxmlformats.org/officeDocument/2006/relationships/image" Target="../media/mufta_perekhodnaya_latunnaya_20_25_g_g4242.jpg"/><Relationship Id="rId107" Type="http://schemas.openxmlformats.org/officeDocument/2006/relationships/image" Target="../media/027000000000100420_14243.jpg"/><Relationship Id="rId108" Type="http://schemas.openxmlformats.org/officeDocument/2006/relationships/image" Target="../media/zaglushka_nikelirovannaya_du_25_sh4244.jpg"/><Relationship Id="rId109" Type="http://schemas.openxmlformats.org/officeDocument/2006/relationships/image" Target="../media/026000000000000113_14245.jpg"/><Relationship Id="rId110" Type="http://schemas.openxmlformats.org/officeDocument/2006/relationships/image" Target="../media/ugolnik_nikelirovannyy_du_20_sh_sh4246.jpg"/><Relationship Id="rId111" Type="http://schemas.openxmlformats.org/officeDocument/2006/relationships/image" Target="../media/027000000001000110_14247.jpg"/><Relationship Id="rId112" Type="http://schemas.openxmlformats.org/officeDocument/2006/relationships/image" Target="../media/zaglushka_nikelirovannaya_du_25_g4248.jpg"/><Relationship Id="rId113" Type="http://schemas.openxmlformats.org/officeDocument/2006/relationships/image" Target="../media/perekhod_latunnyy_15_25_sh_g4249.jpg"/><Relationship Id="rId114" Type="http://schemas.openxmlformats.org/officeDocument/2006/relationships/image" Target="../media/troynik_latunnyy_du_15_g_g_sh4250.jpg"/><Relationship Id="rId115" Type="http://schemas.openxmlformats.org/officeDocument/2006/relationships/image" Target="../media/troynik_latunnyy_du_15_g_sh_g4251.jpg"/><Relationship Id="rId116" Type="http://schemas.openxmlformats.org/officeDocument/2006/relationships/image" Target="../media/026000000000000311_14252.jpg"/><Relationship Id="rId117" Type="http://schemas.openxmlformats.org/officeDocument/2006/relationships/image" Target="../media/026000000000200123_14253.jpg"/><Relationship Id="rId118" Type="http://schemas.openxmlformats.org/officeDocument/2006/relationships/image" Target="../media/026000000000000309_14254.jpg"/><Relationship Id="rId119" Type="http://schemas.openxmlformats.org/officeDocument/2006/relationships/image" Target="../media/mufta_latunnaya_du_25_g_g4255.jpg"/><Relationship Id="rId120" Type="http://schemas.openxmlformats.org/officeDocument/2006/relationships/image" Target="../media/nippel_perekhodnoy_latunnyy_15_25_sh_sh4256.jpg"/><Relationship Id="rId121" Type="http://schemas.openxmlformats.org/officeDocument/2006/relationships/image" Target="../media/nippel_perekhodnoy_latunnyy_20_25_sh_sh4257.jpg"/><Relationship Id="rId122" Type="http://schemas.openxmlformats.org/officeDocument/2006/relationships/image" Target="../media/udlinitel_khromirovannyy_1_2_sh_g_l10mm4258.jpg"/><Relationship Id="rId123" Type="http://schemas.openxmlformats.org/officeDocument/2006/relationships/image" Target="../media/udlinitel_15kh50mm4259.jpg"/><Relationship Id="rId124" Type="http://schemas.openxmlformats.org/officeDocument/2006/relationships/image" Target="../media/nippel_latunnyy_du_25_sh_sh4260.jpg"/><Relationship Id="rId125" Type="http://schemas.openxmlformats.org/officeDocument/2006/relationships/image" Target="../media/otvod_krutoizognutyy_du_1334261.jpg"/><Relationship Id="rId126" Type="http://schemas.openxmlformats.org/officeDocument/2006/relationships/image" Target="../media/026000000000100310_14262.jpg"/><Relationship Id="rId127" Type="http://schemas.openxmlformats.org/officeDocument/2006/relationships/image" Target="../media/026000000000100309_14263.jpg"/><Relationship Id="rId128" Type="http://schemas.openxmlformats.org/officeDocument/2006/relationships/image" Target="../media/026000000000000126_14264.jpg"/><Relationship Id="rId129" Type="http://schemas.openxmlformats.org/officeDocument/2006/relationships/image" Target="../media/ugolnik_nikelirovannyy_du_15_g_sh4265.jpg"/><Relationship Id="rId130" Type="http://schemas.openxmlformats.org/officeDocument/2006/relationships/image" Target="../media/amerikanka_pryamaya_du_15_valtec4266.jpg"/><Relationship Id="rId131" Type="http://schemas.openxmlformats.org/officeDocument/2006/relationships/image" Target="../media/mufta_perekhodnaya_latunnaya_15_20_g_g4267.jpg"/><Relationship Id="rId132" Type="http://schemas.openxmlformats.org/officeDocument/2006/relationships/image" Target="../media/026000000000200283_14268.jpg"/><Relationship Id="rId133" Type="http://schemas.openxmlformats.org/officeDocument/2006/relationships/image" Target="../media/026000000000300010_14269.jpg"/><Relationship Id="rId134" Type="http://schemas.openxmlformats.org/officeDocument/2006/relationships/image" Target="../media/perekhod_nikelirovannyy_15_25_sh_g4270.jpg"/><Relationship Id="rId135" Type="http://schemas.openxmlformats.org/officeDocument/2006/relationships/image" Target="../media/nippel_perekhodnoy_nikelirovannyy_20_25_sh_sh4271.jpg"/><Relationship Id="rId136" Type="http://schemas.openxmlformats.org/officeDocument/2006/relationships/image" Target="../media/futorka_perekhodnaya_latunnaya_15_25_g_sh4272.png"/><Relationship Id="rId137" Type="http://schemas.openxmlformats.org/officeDocument/2006/relationships/image" Target="../media/futorka_perekhodnaya_latunnaya_15_20_g_sh4273.png"/><Relationship Id="rId138" Type="http://schemas.openxmlformats.org/officeDocument/2006/relationships/image" Target="../media/futorka_perekhodnaya_latunnaya_20_25_g_sh4274.png"/><Relationship Id="rId139" Type="http://schemas.openxmlformats.org/officeDocument/2006/relationships/image" Target="../media/futorka_perekhodnaya_nikelirovannaya_15_20_g_sh4275.jpg"/><Relationship Id="rId140" Type="http://schemas.openxmlformats.org/officeDocument/2006/relationships/image" Target="../media/futorka_perekhodnaya_nikelirovannaya_15_25_g_sh4276.png"/><Relationship Id="rId141" Type="http://schemas.openxmlformats.org/officeDocument/2006/relationships/image" Target="../media/futorka_perekhodnaya_nikelirovannaya_20_25_g_sh4277.jpg"/><Relationship Id="rId142" Type="http://schemas.openxmlformats.org/officeDocument/2006/relationships/image" Target="../media/flanets_stalnoy_du_15_ru_10_rossiya4278.jpg"/><Relationship Id="rId143" Type="http://schemas.openxmlformats.org/officeDocument/2006/relationships/image" Target="../media/perekhod_nikelirovannyy_20_25_sh_g4279.jpg"/><Relationship Id="rId144" Type="http://schemas.openxmlformats.org/officeDocument/2006/relationships/image" Target="../media/kontrgayka_latunnaya_du_254280.jpg"/><Relationship Id="rId145" Type="http://schemas.openxmlformats.org/officeDocument/2006/relationships/image" Target="../media/perekhod_latunnyy_20_25_sh_g4281.jpg"/><Relationship Id="rId146" Type="http://schemas.openxmlformats.org/officeDocument/2006/relationships/image" Target="../media/026000000000000132_14282.jpg"/><Relationship Id="rId147" Type="http://schemas.openxmlformats.org/officeDocument/2006/relationships/image" Target="../media/ugolnik_latunnyy_du_25_g_sh4283.jpg"/><Relationship Id="rId148" Type="http://schemas.openxmlformats.org/officeDocument/2006/relationships/image" Target="../media/troynik_nikelirovannyy_du_15_sh_sh_sh4284.jpg"/><Relationship Id="rId149" Type="http://schemas.openxmlformats.org/officeDocument/2006/relationships/image" Target="../media/026000000000000131_14285.jpg"/><Relationship Id="rId150" Type="http://schemas.openxmlformats.org/officeDocument/2006/relationships/image" Target="../media/026000000000000127_14286.jpg"/><Relationship Id="rId151" Type="http://schemas.openxmlformats.org/officeDocument/2006/relationships/image" Target="../media/027000000000100610_14287.jpg"/><Relationship Id="rId152" Type="http://schemas.openxmlformats.org/officeDocument/2006/relationships/image" Target="../media/027000000000100180_14288.jpg"/><Relationship Id="rId153" Type="http://schemas.openxmlformats.org/officeDocument/2006/relationships/image" Target="../media/027000000000100090_14289.jpg"/><Relationship Id="rId154" Type="http://schemas.openxmlformats.org/officeDocument/2006/relationships/image" Target="../media/perekhodnik_na_rezinovyy_shlang_1_2_g_144290.jpg"/><Relationship Id="rId155" Type="http://schemas.openxmlformats.org/officeDocument/2006/relationships/image" Target="../media/perekhodnik_na_rezinovyy_shlang_1_2_g_164291.jpg"/><Relationship Id="rId156" Type="http://schemas.openxmlformats.org/officeDocument/2006/relationships/image" Target="../media/troynik_latunnyy_du_15_sh_sh_sh4292.jpg"/><Relationship Id="rId157" Type="http://schemas.openxmlformats.org/officeDocument/2006/relationships/image" Target="../media/027000000000100470_14293.jpg"/><Relationship Id="rId158" Type="http://schemas.openxmlformats.org/officeDocument/2006/relationships/image" Target="../media/perekhodnik_na_rezinovyy_shlang_1_2_g_184294.jpg"/><Relationship Id="rId159" Type="http://schemas.openxmlformats.org/officeDocument/2006/relationships/image" Target="../media/futorka_perekhodnaya_nikelirovannaya_3_8_1_2_g_sh4295.png"/><Relationship Id="rId160" Type="http://schemas.openxmlformats.org/officeDocument/2006/relationships/image" Target="../media/nippel_perekhodnoy_latunnyy_20_32_sh_sh4296.jpg"/><Relationship Id="rId161" Type="http://schemas.openxmlformats.org/officeDocument/2006/relationships/image" Target="../media/perekhod_nikelirovannyy_3_8_1_2_sh_g4297.jpg"/><Relationship Id="rId162" Type="http://schemas.openxmlformats.org/officeDocument/2006/relationships/image" Target="../media/026000000000300090_14298.jpg"/><Relationship Id="rId163" Type="http://schemas.openxmlformats.org/officeDocument/2006/relationships/image" Target="../media/perekhod_latunnyy_32_50_sh_g4299.jpg"/><Relationship Id="rId164" Type="http://schemas.openxmlformats.org/officeDocument/2006/relationships/image" Target="../media/perekhod_latunnyy_40_50_sh_g4300.jpg"/><Relationship Id="rId165" Type="http://schemas.openxmlformats.org/officeDocument/2006/relationships/image" Target="../media/udlinitel_khromirovannyy_3_4_sh_g_l15mm4301.jpg"/><Relationship Id="rId166" Type="http://schemas.openxmlformats.org/officeDocument/2006/relationships/image" Target="../media/perekhodnik_na_rezinovyy_shlang_1_2_g_204302.jpg"/><Relationship Id="rId167" Type="http://schemas.openxmlformats.org/officeDocument/2006/relationships/image" Target="../media/perekhodnik_na_rezinovyy_shlang_1_2_sh_204303.jpg"/><Relationship Id="rId168" Type="http://schemas.openxmlformats.org/officeDocument/2006/relationships/image" Target="../media/perekhodnik_na_rezinovyy_shlang_1_2_sh_184304.jpg"/><Relationship Id="rId169" Type="http://schemas.openxmlformats.org/officeDocument/2006/relationships/image" Target="../media/perekhodnik_na_rezinovyy_shlang_1_2_sh_164305.jpg"/><Relationship Id="rId170" Type="http://schemas.openxmlformats.org/officeDocument/2006/relationships/image" Target="../media/026000000000800860_14306.jpg"/><Relationship Id="rId171" Type="http://schemas.openxmlformats.org/officeDocument/2006/relationships/image" Target="../media/nippel_perekhodnoy_nikelirovannyy_20_32_sh_sh4307.jpg"/><Relationship Id="rId172" Type="http://schemas.openxmlformats.org/officeDocument/2006/relationships/image" Target="../media/soedinitel_anodirovannyy_du_15_dlya_rezinovogo_shlanga4308.jpg"/><Relationship Id="rId173" Type="http://schemas.openxmlformats.org/officeDocument/2006/relationships/image" Target="../media/soedinitel_anodirovannyy_du_20_dlya_rezinovogo_shlanga4309.jpg"/><Relationship Id="rId174" Type="http://schemas.openxmlformats.org/officeDocument/2006/relationships/image" Target="../media/026000000000300325_14310.jpg"/><Relationship Id="rId175" Type="http://schemas.openxmlformats.org/officeDocument/2006/relationships/image" Target="../media/troynik_latunnyy_du_15_g_sh_sh4311.jpg"/><Relationship Id="rId176" Type="http://schemas.openxmlformats.org/officeDocument/2006/relationships/image" Target="../media/futorka_perekhodnaya_latunnaya_20_32_g_sh4312.jpg"/><Relationship Id="rId177" Type="http://schemas.openxmlformats.org/officeDocument/2006/relationships/image" Target="../media/mufta_perekhodnaya_latunnaya_15_32_g_g4313.jpg"/><Relationship Id="rId178" Type="http://schemas.openxmlformats.org/officeDocument/2006/relationships/image" Target="../media/perekhod_latunnyy_32_40_sh_g4314.jpg"/><Relationship Id="rId179" Type="http://schemas.openxmlformats.org/officeDocument/2006/relationships/image" Target="../media/perekhod_latunnyy_20_32_sh_g4315.jpg"/><Relationship Id="rId180" Type="http://schemas.openxmlformats.org/officeDocument/2006/relationships/image" Target="../media/perekhod_latunnyy_25_32_sh_g4316.jpg"/><Relationship Id="rId181" Type="http://schemas.openxmlformats.org/officeDocument/2006/relationships/image" Target="../media/nippel_perekhodnoy_nikelirovannyy_1_4_1_2_sh_sh4317.jpg"/><Relationship Id="rId182" Type="http://schemas.openxmlformats.org/officeDocument/2006/relationships/image" Target="../media/nippel_perekhodnoy_latunnyy_25_32_sh_sh4318.jpg"/><Relationship Id="rId183" Type="http://schemas.openxmlformats.org/officeDocument/2006/relationships/image" Target="../media/khomut_remontnyy_3_4_26_9mm_otsinkovannyy_70_mm4319.jpg"/><Relationship Id="rId184" Type="http://schemas.openxmlformats.org/officeDocument/2006/relationships/image" Target="../media/nippel_perekhodnoy_nikelirovannyy_25_32_sh_sh4320.jpg"/><Relationship Id="rId185" Type="http://schemas.openxmlformats.org/officeDocument/2006/relationships/image" Target="../media/futorka_perekhodnaya_nikelirovannaya_25_32_g_sh4321.jpg"/><Relationship Id="rId186" Type="http://schemas.openxmlformats.org/officeDocument/2006/relationships/image" Target="../media/027000000000100465_14322.jpg"/><Relationship Id="rId187" Type="http://schemas.openxmlformats.org/officeDocument/2006/relationships/image" Target="../media/nippel_latunnyy_du_32_sh_sh4323.jpg"/><Relationship Id="rId188" Type="http://schemas.openxmlformats.org/officeDocument/2006/relationships/image" Target="../media/026000000000800307_14324.jpg"/><Relationship Id="rId189" Type="http://schemas.openxmlformats.org/officeDocument/2006/relationships/image" Target="../media/026000000000800850_14325.jpg"/><Relationship Id="rId190" Type="http://schemas.openxmlformats.org/officeDocument/2006/relationships/image" Target="../media/026000000000800840_14326.jpg"/><Relationship Id="rId191" Type="http://schemas.openxmlformats.org/officeDocument/2006/relationships/image" Target="../media/026000000000900028_14327.jpg"/><Relationship Id="rId192" Type="http://schemas.openxmlformats.org/officeDocument/2006/relationships/image" Target="../media/futorka_perekhodnaya_latunnaya_32_50_g_sh4328.jpg"/><Relationship Id="rId193" Type="http://schemas.openxmlformats.org/officeDocument/2006/relationships/image" Target="../media/soedinitel_latunnyy_1_dlya_rezinovogo_shlanga4329.jpg"/><Relationship Id="rId194" Type="http://schemas.openxmlformats.org/officeDocument/2006/relationships/image" Target="../media/perekhod_nikelirovannyy_1_4_1_2_sh_g4330.jpg"/><Relationship Id="rId195" Type="http://schemas.openxmlformats.org/officeDocument/2006/relationships/image" Target="../media/perekhodnik_na_rezinovyy_shlang_1_2_g_84331.jpg"/><Relationship Id="rId196" Type="http://schemas.openxmlformats.org/officeDocument/2006/relationships/image" Target="../media/026000000000800855_14332.jpg"/><Relationship Id="rId197" Type="http://schemas.openxmlformats.org/officeDocument/2006/relationships/image" Target="../media/027000000000100455_14333.jpg"/><Relationship Id="rId198" Type="http://schemas.openxmlformats.org/officeDocument/2006/relationships/image" Target="../media/nippel_perekhodnoy_latunnyy_3_8_1_2_sh_sh4334.png"/><Relationship Id="rId199" Type="http://schemas.openxmlformats.org/officeDocument/2006/relationships/image" Target="../media/027000000000100080_14335.jpg"/><Relationship Id="rId200" Type="http://schemas.openxmlformats.org/officeDocument/2006/relationships/image" Target="../media/027000000000100070_14336.jpg"/><Relationship Id="rId201" Type="http://schemas.openxmlformats.org/officeDocument/2006/relationships/image" Target="../media/mufta_perekhodnaya_latunnaya_40_50_g_g4337.jpg"/><Relationship Id="rId202" Type="http://schemas.openxmlformats.org/officeDocument/2006/relationships/image" Target="../media/026000000000800856_14338.jpg"/><Relationship Id="rId203" Type="http://schemas.openxmlformats.org/officeDocument/2006/relationships/image" Target="../media/perekhodnik_na_rezinovyy_shlang_1_2_g_104339.jpg"/><Relationship Id="rId204" Type="http://schemas.openxmlformats.org/officeDocument/2006/relationships/image" Target="../media/otvod_iz_baka_1_2_latunnyy4340.jpg"/><Relationship Id="rId205" Type="http://schemas.openxmlformats.org/officeDocument/2006/relationships/image" Target="../media/troynik_soedinitelnyy_10_10_10_dlya_rezinovogo_shlanga4341.jpg"/><Relationship Id="rId206" Type="http://schemas.openxmlformats.org/officeDocument/2006/relationships/image" Target="../media/troynik_soedinitelnyy_12_12_12_dlya_rezinovogo_shlanga4342.jpg"/><Relationship Id="rId207" Type="http://schemas.openxmlformats.org/officeDocument/2006/relationships/image" Target="../media/troynik_soedinitelnyy_14_14_14_dlya_rezinovogo_shlanga4343.jpg"/><Relationship Id="rId208" Type="http://schemas.openxmlformats.org/officeDocument/2006/relationships/image" Target="../media/027000000001000049_14344.jpg"/><Relationship Id="rId209" Type="http://schemas.openxmlformats.org/officeDocument/2006/relationships/image" Target="../media/flanets_stalnoy_du_80_ru_10_rossiya4345.jpg"/><Relationship Id="rId210" Type="http://schemas.openxmlformats.org/officeDocument/2006/relationships/image" Target="../media/flanets_stalnoy_du_32_ru_10_rossiya4346.jpg"/><Relationship Id="rId211" Type="http://schemas.openxmlformats.org/officeDocument/2006/relationships/image" Target="../media/flanets_stalnoy_du_40_ru_10_rossiya4347.jpg"/><Relationship Id="rId212" Type="http://schemas.openxmlformats.org/officeDocument/2006/relationships/image" Target="../media/flanets_stalnoy_du_65_ru_10_rossiya4348.jpg"/><Relationship Id="rId213" Type="http://schemas.openxmlformats.org/officeDocument/2006/relationships/image" Target="../media/amerikanka_pryamaya_du_25_valtec4349.jpg"/><Relationship Id="rId214" Type="http://schemas.openxmlformats.org/officeDocument/2006/relationships/image" Target="../media/udlinitel_du_15kh30_valtec4350.jpg"/><Relationship Id="rId215" Type="http://schemas.openxmlformats.org/officeDocument/2006/relationships/image" Target="../media/ugolnik_latunnyy_du_25_sh_sh4351.jpg"/><Relationship Id="rId216" Type="http://schemas.openxmlformats.org/officeDocument/2006/relationships/image" Target="../media/futorka_perekhodnaya_latunnaya_25_32_g_sh4352.jpg"/><Relationship Id="rId217" Type="http://schemas.openxmlformats.org/officeDocument/2006/relationships/image" Target="../media/026000000000300030_14353.jpg"/><Relationship Id="rId218" Type="http://schemas.openxmlformats.org/officeDocument/2006/relationships/image" Target="../media/amerikanka_pryamaya_du_20_valtec4354.jpg"/><Relationship Id="rId219" Type="http://schemas.openxmlformats.org/officeDocument/2006/relationships/image" Target="../media/otvod_iz_baka_3_4_latunnyy4355.jpg"/><Relationship Id="rId220" Type="http://schemas.openxmlformats.org/officeDocument/2006/relationships/image" Target="../media/026000000000800839_14356.jpg"/><Relationship Id="rId221" Type="http://schemas.openxmlformats.org/officeDocument/2006/relationships/image" Target="../media/soedinitel_latunnyy_1_2_dlya_rezinovogo_shlanga4357.jpg"/><Relationship Id="rId222" Type="http://schemas.openxmlformats.org/officeDocument/2006/relationships/image" Target="../media/soedinitel_latunnyy_3_4_dlya_rezinovogo_shlanga4358.jpg"/><Relationship Id="rId223" Type="http://schemas.openxmlformats.org/officeDocument/2006/relationships/image" Target="../media/zaglushka_du_57_pod_privarku4359.jpg"/><Relationship Id="rId224" Type="http://schemas.openxmlformats.org/officeDocument/2006/relationships/image" Target="../media/027000000000100600_14360.jpg"/><Relationship Id="rId225" Type="http://schemas.openxmlformats.org/officeDocument/2006/relationships/image" Target="../media/flanets_stalnoy_du_125_ru_10_rossiya4361.jpg"/><Relationship Id="rId226" Type="http://schemas.openxmlformats.org/officeDocument/2006/relationships/image" Target="../media/flanets_stalnoy_du_150_ru_10_rossiya4362.jpg"/><Relationship Id="rId227" Type="http://schemas.openxmlformats.org/officeDocument/2006/relationships/image" Target="../media/026000000000300098_14363.jpg"/><Relationship Id="rId228" Type="http://schemas.openxmlformats.org/officeDocument/2006/relationships/image" Target="../media/udlinitel_15kh25mm4364.jpg"/><Relationship Id="rId229" Type="http://schemas.openxmlformats.org/officeDocument/2006/relationships/image" Target="../media/udlinitel_15kh100mm4365.jpg"/><Relationship Id="rId230" Type="http://schemas.openxmlformats.org/officeDocument/2006/relationships/image" Target="../media/026000000000800858_14366.jpg"/><Relationship Id="rId231" Type="http://schemas.openxmlformats.org/officeDocument/2006/relationships/image" Target="../media/soedinitel_latunnyy_10mm_dlya_rezinovogo_shlanga4367.jpg"/><Relationship Id="rId232" Type="http://schemas.openxmlformats.org/officeDocument/2006/relationships/image" Target="../media/perekhodnik_na_rezinovyy_shlang_3_4_sh_20_anodirovannyy4368.jpg"/><Relationship Id="rId233" Type="http://schemas.openxmlformats.org/officeDocument/2006/relationships/image" Target="../media/perekhodnik_na_rezinovyy_shlang_1_sh_25_anodirovannyy4369.jpg"/><Relationship Id="rId234" Type="http://schemas.openxmlformats.org/officeDocument/2006/relationships/image" Target="../media/perekhodnik_na_rezinovyy_shlang_1_2_g_124370.jpg"/><Relationship Id="rId235" Type="http://schemas.openxmlformats.org/officeDocument/2006/relationships/image" Target="../media/sgon_latunnyy_1_2_du_15_shtutser_l100mm4371.jpg"/><Relationship Id="rId236" Type="http://schemas.openxmlformats.org/officeDocument/2006/relationships/image" Target="../media/027000000000100467_14372.jpg"/><Relationship Id="rId237" Type="http://schemas.openxmlformats.org/officeDocument/2006/relationships/image" Target="../media/026000000000800304_14373.jpg"/><Relationship Id="rId238" Type="http://schemas.openxmlformats.org/officeDocument/2006/relationships/image" Target="../media/perekhodnik_na_rezinovyy_shlang_1_sh_254374.jpg"/><Relationship Id="rId239" Type="http://schemas.openxmlformats.org/officeDocument/2006/relationships/image" Target="../media/zaglushka_du_76_pod_privarku4375.jpg"/><Relationship Id="rId240" Type="http://schemas.openxmlformats.org/officeDocument/2006/relationships/image" Target="../media/027000000001000650_14376.jpg"/><Relationship Id="rId241" Type="http://schemas.openxmlformats.org/officeDocument/2006/relationships/image" Target="../media/027000000001000670_14377.jpg"/><Relationship Id="rId242" Type="http://schemas.openxmlformats.org/officeDocument/2006/relationships/image" Target="../media/027000000001000660_14378.jpg"/><Relationship Id="rId243" Type="http://schemas.openxmlformats.org/officeDocument/2006/relationships/image" Target="../media/027000000001000680_14379.jpg"/><Relationship Id="rId244" Type="http://schemas.openxmlformats.org/officeDocument/2006/relationships/image" Target="../media/026000000000901060_14380.jpg"/><Relationship Id="rId245" Type="http://schemas.openxmlformats.org/officeDocument/2006/relationships/image" Target="../media/zaglushka_du_108_pod_privarku4381.jpg"/><Relationship Id="rId246" Type="http://schemas.openxmlformats.org/officeDocument/2006/relationships/image" Target="../media/khomut_remontnyy_1_2_21_3mm_otsinkovannyy_70_mm4382.jpg"/><Relationship Id="rId247" Type="http://schemas.openxmlformats.org/officeDocument/2006/relationships/image" Target="../media/027000000000100605_14383.jpg"/><Relationship Id="rId248" Type="http://schemas.openxmlformats.org/officeDocument/2006/relationships/image" Target="../media/khomut_remontnyy_1_1_2_48mm_otsinkovannyy_70_mm4384.jpg"/><Relationship Id="rId249" Type="http://schemas.openxmlformats.org/officeDocument/2006/relationships/image" Target="../media/mufta_perekhodnaya_latunnaya_32_50_g_g4385.jpg"/><Relationship Id="rId250" Type="http://schemas.openxmlformats.org/officeDocument/2006/relationships/image" Target="../media/027000000000100060_14386.jpg"/><Relationship Id="rId251" Type="http://schemas.openxmlformats.org/officeDocument/2006/relationships/image" Target="../media/nippel_perekhodnoy_latunnyy_32_40_sh_sh4387.jpg"/><Relationship Id="rId252" Type="http://schemas.openxmlformats.org/officeDocument/2006/relationships/image" Target="../media/027000000000100250_14388.jpg"/><Relationship Id="rId253" Type="http://schemas.openxmlformats.org/officeDocument/2006/relationships/image" Target="../media/027000000000100460_14389.jpg"/><Relationship Id="rId254" Type="http://schemas.openxmlformats.org/officeDocument/2006/relationships/image" Target="../media/troynik_nikelirovannyy_du_15_g_sh_g4390.jpg"/><Relationship Id="rId255" Type="http://schemas.openxmlformats.org/officeDocument/2006/relationships/image" Target="../media/027000000000100075_14391.jpg"/><Relationship Id="rId256" Type="http://schemas.openxmlformats.org/officeDocument/2006/relationships/image" Target="../media/027000000001000710_14392.jpg"/><Relationship Id="rId257" Type="http://schemas.openxmlformats.org/officeDocument/2006/relationships/image" Target="../media/udlinitel_15kh40mm4393.jpg"/><Relationship Id="rId258" Type="http://schemas.openxmlformats.org/officeDocument/2006/relationships/image" Target="../media/udlinitel_khromirovannyy_3_4_sh_g_l40mm4394.jpg"/><Relationship Id="rId259" Type="http://schemas.openxmlformats.org/officeDocument/2006/relationships/image" Target="../media/027000000001000046_14395.jpg"/><Relationship Id="rId260" Type="http://schemas.openxmlformats.org/officeDocument/2006/relationships/image" Target="../media/khomut_remontnyy_1_32mm_otsinkovannyy_70_mm4396.jpg"/><Relationship Id="rId261" Type="http://schemas.openxmlformats.org/officeDocument/2006/relationships/image" Target="../media/khomut_remontnyy_1_1_4_41mm_otsinkovannyy_70_mm4397.jpg"/><Relationship Id="rId262" Type="http://schemas.openxmlformats.org/officeDocument/2006/relationships/image" Target="../media/futorka_perekhodnaya_nikelirovannaya_40_50_g_sh4398.jpg"/><Relationship Id="rId263" Type="http://schemas.openxmlformats.org/officeDocument/2006/relationships/image" Target="../media/nippel_latunnyy_du_15_sh_sh_100_mm4399.jpg"/><Relationship Id="rId264" Type="http://schemas.openxmlformats.org/officeDocument/2006/relationships/image" Target="../media/026000000000300323_14400.jpg"/><Relationship Id="rId265" Type="http://schemas.openxmlformats.org/officeDocument/2006/relationships/image" Target="../media/026000000000300025_14401.jpg"/><Relationship Id="rId266" Type="http://schemas.openxmlformats.org/officeDocument/2006/relationships/image" Target="../media/mufta_perekhodnaya_latunnaya_32_40_g_g4402.jpg"/><Relationship Id="rId267" Type="http://schemas.openxmlformats.org/officeDocument/2006/relationships/image" Target="../media/zaglushka_du_89_pod_privarku4403.jpg"/><Relationship Id="rId268" Type="http://schemas.openxmlformats.org/officeDocument/2006/relationships/image" Target="../media/nippel_nikelirovannyy_du_15_sh_sh_80_mm4404.png"/><Relationship Id="rId269" Type="http://schemas.openxmlformats.org/officeDocument/2006/relationships/image" Target="../media/khomut_remontnyy_2_57mm_otsinkovannyy_70_mm4405.jpg"/><Relationship Id="rId270" Type="http://schemas.openxmlformats.org/officeDocument/2006/relationships/image" Target="../media/026000000000300024_14406.jpg"/><Relationship Id="rId271" Type="http://schemas.openxmlformats.org/officeDocument/2006/relationships/image" Target="../media/udlinitel_khromirovannyy_1_2_sh_g_l15mm4407.jpg"/><Relationship Id="rId272" Type="http://schemas.openxmlformats.org/officeDocument/2006/relationships/image" Target="../media/026000000000200230_14408.jpg"/><Relationship Id="rId273" Type="http://schemas.openxmlformats.org/officeDocument/2006/relationships/image" Target="../media/futorka_perekhodnaya_nikelirovannaya_32_50_g_sh4409.jpg"/><Relationship Id="rId274" Type="http://schemas.openxmlformats.org/officeDocument/2006/relationships/image" Target="../media/flanets_stalnoy_du_40_pod_burt_pp_504410.jpg"/><Relationship Id="rId275" Type="http://schemas.openxmlformats.org/officeDocument/2006/relationships/image" Target="../media/flanets_stalnoy_du_50_pod_burt_pp_634411.jpg"/><Relationship Id="rId276" Type="http://schemas.openxmlformats.org/officeDocument/2006/relationships/image" Target="../media/flanets_stalnoy_du_65_pod_burt_pp_754412.jpg"/><Relationship Id="rId277" Type="http://schemas.openxmlformats.org/officeDocument/2006/relationships/image" Target="../media/flanets_stalnoy_du_100_pod_burt_pp_1104413.jpg"/><Relationship Id="rId278" Type="http://schemas.openxmlformats.org/officeDocument/2006/relationships/image" Target="../media/026000000000300385_14414.jpg"/><Relationship Id="rId279" Type="http://schemas.openxmlformats.org/officeDocument/2006/relationships/image" Target="../media/0260000000003003804415.jpg"/><Relationship Id="rId280" Type="http://schemas.openxmlformats.org/officeDocument/2006/relationships/image" Target="../media/026000000000800250_14416.jpg"/><Relationship Id="rId281" Type="http://schemas.openxmlformats.org/officeDocument/2006/relationships/image" Target="../media/026000000000800260_14417.jpg"/><Relationship Id="rId282" Type="http://schemas.openxmlformats.org/officeDocument/2006/relationships/image" Target="../media/026000000000900141_14418.jpg"/><Relationship Id="rId283" Type="http://schemas.openxmlformats.org/officeDocument/2006/relationships/image" Target="../media/troynik_soedinitelnyy_16kh16kh16_dlya_rezinovogo_shlanga4419.jpg"/><Relationship Id="rId284" Type="http://schemas.openxmlformats.org/officeDocument/2006/relationships/image" Target="../media/troynik_soedinitelnyy_18kh18kh18_dlya_rezinovogo_shlanga4420.jpg"/><Relationship Id="rId285" Type="http://schemas.openxmlformats.org/officeDocument/2006/relationships/image" Target="../media/troynik_soedinitelnyy_20kh20kh20_dlya_rezinovogo_shlanga4421.jpg"/><Relationship Id="rId286" Type="http://schemas.openxmlformats.org/officeDocument/2006/relationships/image" Target="../media/026000000000900190_14422.png"/><Relationship Id="rId287" Type="http://schemas.openxmlformats.org/officeDocument/2006/relationships/image" Target="../media/ugolok_soedinitelnyy_18_18_dlya_rezinovogo_shlanga4423.png"/><Relationship Id="rId288" Type="http://schemas.openxmlformats.org/officeDocument/2006/relationships/image" Target="../media/ugolok_soedinitelnyy_20_20_dlya_rezinovogo_shlanga4424.png"/><Relationship Id="rId289" Type="http://schemas.openxmlformats.org/officeDocument/2006/relationships/image" Target="../media/027000000001000640_14425.jpg"/><Relationship Id="rId290" Type="http://schemas.openxmlformats.org/officeDocument/2006/relationships/image" Target="../media/027000000001000070_14426.jpg"/><Relationship Id="rId291" Type="http://schemas.openxmlformats.org/officeDocument/2006/relationships/image" Target="../media/026000000000300137_14427.png"/><Relationship Id="rId292" Type="http://schemas.openxmlformats.org/officeDocument/2006/relationships/image" Target="../media/027000000001000690_14428.jpg"/><Relationship Id="rId293" Type="http://schemas.openxmlformats.org/officeDocument/2006/relationships/image" Target="../media/027000000000100453_14429.jpg"/><Relationship Id="rId294" Type="http://schemas.openxmlformats.org/officeDocument/2006/relationships/image" Target="../media/027000000001000685_14430.jpg"/><Relationship Id="rId295" Type="http://schemas.openxmlformats.org/officeDocument/2006/relationships/image" Target="../media/027000000000100452_14431.jpg"/><Relationship Id="rId296" Type="http://schemas.openxmlformats.org/officeDocument/2006/relationships/image" Target="../media/perekhod_latunnyy_25_50_sh_g4432.jpg"/><Relationship Id="rId297" Type="http://schemas.openxmlformats.org/officeDocument/2006/relationships/image" Target="../media/amerikanka_pryamaya_du_25_vrt4433.jpg"/><Relationship Id="rId298" Type="http://schemas.openxmlformats.org/officeDocument/2006/relationships/image" Target="../media/026000000000200212_14434.jpg"/><Relationship Id="rId299" Type="http://schemas.openxmlformats.org/officeDocument/2006/relationships/image" Target="../media/026000000000800470_14435.jpg"/><Relationship Id="rId300" Type="http://schemas.openxmlformats.org/officeDocument/2006/relationships/image" Target="../media/026000000000800490_14436.jpg"/><Relationship Id="rId301" Type="http://schemas.openxmlformats.org/officeDocument/2006/relationships/image" Target="../media/026000000000800510_14437.jpg"/><Relationship Id="rId302" Type="http://schemas.openxmlformats.org/officeDocument/2006/relationships/image" Target="../media/027000000000100466_14438.jpg"/><Relationship Id="rId303" Type="http://schemas.openxmlformats.org/officeDocument/2006/relationships/image" Target="../media/patrubok_obzhimnoy_stalnoy_1_2_sansfera_naruzhnaya_rezba4439.jpg"/><Relationship Id="rId304" Type="http://schemas.openxmlformats.org/officeDocument/2006/relationships/image" Target="../media/patrubok_obzhimnoy_stalnoy_3_4_sansfera_naruzhnaya_rezba4440.jpg"/><Relationship Id="rId305" Type="http://schemas.openxmlformats.org/officeDocument/2006/relationships/image" Target="../media/patrubok_obzhimnoy_stalnoy_1_sansfera_naruzhnaya_rezba4441.jpg"/><Relationship Id="rId306" Type="http://schemas.openxmlformats.org/officeDocument/2006/relationships/image" Target="../media/patrubok_obzhimnoy_stalnoy_1_2_sansfera_vnutrennyaya_rezba4442.jpg"/><Relationship Id="rId307" Type="http://schemas.openxmlformats.org/officeDocument/2006/relationships/image" Target="../media/patrubok_obzhimnoy_stalnoy_3_4_sansfera_vnutrennyaya_rezba4443.jpg"/><Relationship Id="rId308" Type="http://schemas.openxmlformats.org/officeDocument/2006/relationships/image" Target="../media/patrubok_obzhimnoy_stalnoy_1_sansfera_vnutrennyaya_rezba4444.jpg"/><Relationship Id="rId309" Type="http://schemas.openxmlformats.org/officeDocument/2006/relationships/image" Target="../media/patrubok_obzhimnoy_stalnoy_1_1_4_sansfera_vnutrennyaya_rezba4445.jpg"/><Relationship Id="rId310" Type="http://schemas.openxmlformats.org/officeDocument/2006/relationships/image" Target="../media/patrubok_obzhimnoy_stalnoy_1_1_2_sansfera_vnutrennyaya_rezba4446.jpg"/><Relationship Id="rId311" Type="http://schemas.openxmlformats.org/officeDocument/2006/relationships/image" Target="../media/patrubok_obzhimnoy_stalnoy_2_sansfera_vnutrennyaya_rezba4447.jpg"/><Relationship Id="rId312" Type="http://schemas.openxmlformats.org/officeDocument/2006/relationships/image" Target="../media/026000000000800827_14448.png"/><Relationship Id="rId313" Type="http://schemas.openxmlformats.org/officeDocument/2006/relationships/image" Target="../media/nippel_perekhodnoy_latunnyy_1_4_1_2_sh_sh4449.jpg"/><Relationship Id="rId314" Type="http://schemas.openxmlformats.org/officeDocument/2006/relationships/image" Target="../media/nippel_perekhodnoy_latunnyy_40_50_sh_sh4450.png"/><Relationship Id="rId315" Type="http://schemas.openxmlformats.org/officeDocument/2006/relationships/image" Target="../media/nippel_perekhodnoy_latunnyy_25_50_sh_sh4451.jpg"/><Relationship Id="rId316" Type="http://schemas.openxmlformats.org/officeDocument/2006/relationships/image" Target="../media/perekhodnik_na_rezinovyy_shlang_1_2_g_254452.jpg"/><Relationship Id="rId317" Type="http://schemas.openxmlformats.org/officeDocument/2006/relationships/image" Target="../media/nippel_perekhodnoy_latunnyy_32_50_sh_sh4453.jpg"/><Relationship Id="rId318" Type="http://schemas.openxmlformats.org/officeDocument/2006/relationships/image" Target="../media/nippel_latunnyy_du_15_sh_sh_80_mm4454.jpg"/><Relationship Id="rId319" Type="http://schemas.openxmlformats.org/officeDocument/2006/relationships/image" Target="../media/nippel_latunnyy_du_15_sh_sh_60_mm4455.jpg"/><Relationship Id="rId320" Type="http://schemas.openxmlformats.org/officeDocument/2006/relationships/image" Target="../media/nippel_nikelirovannyy_du_15_sh_sh_60_mm4456.png"/><Relationship Id="rId321" Type="http://schemas.openxmlformats.org/officeDocument/2006/relationships/image" Target="../media/nippel_nikelirovannyy_du_15_sh_sh_100_mm4457.png"/><Relationship Id="rId322" Type="http://schemas.openxmlformats.org/officeDocument/2006/relationships/image" Target="../media/mufta_perekhodnaya_latunnaya_25_40_g_g4458.jpg"/><Relationship Id="rId323" Type="http://schemas.openxmlformats.org/officeDocument/2006/relationships/image" Target="../media/mufta_perekhodnaya_latunnaya_25_50_g_g4459.jpg"/><Relationship Id="rId324" Type="http://schemas.openxmlformats.org/officeDocument/2006/relationships/image" Target="../media/polusgon4460.jpg"/><Relationship Id="rId325" Type="http://schemas.openxmlformats.org/officeDocument/2006/relationships/image" Target="../media/027000000001000031_14461.jpg"/><Relationship Id="rId326" Type="http://schemas.openxmlformats.org/officeDocument/2006/relationships/image" Target="../media/troynik_latunnyy_du_25_g_g_g4462.jpg"/><Relationship Id="rId327" Type="http://schemas.openxmlformats.org/officeDocument/2006/relationships/image" Target="../media/troynik_latunnyy_du_20_sh_sh_sh4463.jpg"/><Relationship Id="rId328" Type="http://schemas.openxmlformats.org/officeDocument/2006/relationships/image" Target="../media/troynik_latunnyy_du_20kh15kh20_g_g_g4464.jpg"/><Relationship Id="rId329" Type="http://schemas.openxmlformats.org/officeDocument/2006/relationships/image" Target="../media/troynik_latunnyy_du_20kh15kh20_g_sh_g4465.jpg"/><Relationship Id="rId330" Type="http://schemas.openxmlformats.org/officeDocument/2006/relationships/image" Target="../media/troynik_latunnyy_du_20_g_g_g4466.jpg"/><Relationship Id="rId331" Type="http://schemas.openxmlformats.org/officeDocument/2006/relationships/image" Target="../media/krestovina_latunnaya_du_15_g_g_g_g4467.jpg"/><Relationship Id="rId332" Type="http://schemas.openxmlformats.org/officeDocument/2006/relationships/image" Target="../media/krestovina_latunnaya_du_20_g_g_g_g4468.jpg"/><Relationship Id="rId333" Type="http://schemas.openxmlformats.org/officeDocument/2006/relationships/image" Target="../media/nippel_khrom_du_15_sh_sh_80_mm4469.jpg"/><Relationship Id="rId334" Type="http://schemas.openxmlformats.org/officeDocument/2006/relationships/image" Target="../media/nippel_khrom_du_15_sh_sh_100_mm4470.jpg"/><Relationship Id="rId335" Type="http://schemas.openxmlformats.org/officeDocument/2006/relationships/image" Target="../media/026000000000800828_14471.png"/><Relationship Id="rId336" Type="http://schemas.openxmlformats.org/officeDocument/2006/relationships/image" Target="../media/flanets_stalnoy_du_80_pod_burt_pp_904472.jpg"/><Relationship Id="rId337" Type="http://schemas.openxmlformats.org/officeDocument/2006/relationships/image" Target="../media/026000000000300315_14473.jpg"/><Relationship Id="rId338" Type="http://schemas.openxmlformats.org/officeDocument/2006/relationships/image" Target="../media/perekhod_latunnyy_20_40_sh_g4474.jpg"/><Relationship Id="rId339" Type="http://schemas.openxmlformats.org/officeDocument/2006/relationships/image" Target="../media/027000000001000630_14475.jpg"/><Relationship Id="rId340" Type="http://schemas.openxmlformats.org/officeDocument/2006/relationships/image" Target="../media/nippel_nikelirovannyy_du_32_sh_sh4476.jpg"/><Relationship Id="rId341" Type="http://schemas.openxmlformats.org/officeDocument/2006/relationships/image" Target="../media/nippel_khrom_du_15_sh_sh_60_mm4477.jpg"/><Relationship Id="rId342" Type="http://schemas.openxmlformats.org/officeDocument/2006/relationships/image" Target="../media/troynik_latunnyy_du_25kh20kh25_g_sh_g4478.jpg"/><Relationship Id="rId343" Type="http://schemas.openxmlformats.org/officeDocument/2006/relationships/image" Target="../media/troynik_latunnyy_du_25_sh_sh_sh4479.jpg"/><Relationship Id="rId344" Type="http://schemas.openxmlformats.org/officeDocument/2006/relationships/image" Target="../media/futorka_perekhodnaya_nikelirovannaya_20_32_g_sh4480.jpg"/><Relationship Id="rId345" Type="http://schemas.openxmlformats.org/officeDocument/2006/relationships/image" Target="../media/026000000000900179_14481.png"/><Relationship Id="rId346" Type="http://schemas.openxmlformats.org/officeDocument/2006/relationships/image" Target="../media/perekhodnik_na_rezinovyy_shlang_3_4_g_184482.jpg"/><Relationship Id="rId347" Type="http://schemas.openxmlformats.org/officeDocument/2006/relationships/image" Target="../media/026000000000800842_14483.jpg"/><Relationship Id="rId348" Type="http://schemas.openxmlformats.org/officeDocument/2006/relationships/image" Target="../media/nippel_perekhodnoy_latunnyy_3_8_1_4_sh_sh4484.jpg"/><Relationship Id="rId349" Type="http://schemas.openxmlformats.org/officeDocument/2006/relationships/image" Target="../media/nippel_plastikovyy_du_15_sh_sh_np01124485.jpg"/><Relationship Id="rId350" Type="http://schemas.openxmlformats.org/officeDocument/2006/relationships/image" Target="../media/nippel_plastikovyy_du_20_sh_sh_np01344486.jpg"/><Relationship Id="rId351" Type="http://schemas.openxmlformats.org/officeDocument/2006/relationships/image" Target="../media/nippel_plastikovyy_du_25_sh_sh_np01104487.jpg"/><Relationship Id="rId352" Type="http://schemas.openxmlformats.org/officeDocument/2006/relationships/image" Target="../media/mufta_plastikovaya_du_15_g_g_sc0112124488.jpg"/><Relationship Id="rId353" Type="http://schemas.openxmlformats.org/officeDocument/2006/relationships/image" Target="../media/mufta_plastikovaya_du_20_g_g_sc0134344489.jpg"/><Relationship Id="rId354" Type="http://schemas.openxmlformats.org/officeDocument/2006/relationships/image" Target="../media/mufta_plastikovaya_perekhodnaya_du_15kh20_g_g_sc0134124490.jpg"/><Relationship Id="rId355" Type="http://schemas.openxmlformats.org/officeDocument/2006/relationships/image" Target="../media/futorka_plastikovaya_du_15kh25_g_sh_mf0210124491.jpg"/><Relationship Id="rId356" Type="http://schemas.openxmlformats.org/officeDocument/2006/relationships/image" Target="../media/troynik_plastikovyy_du_20_g_g_g_ts04344492.jpg"/><Relationship Id="rId357" Type="http://schemas.openxmlformats.org/officeDocument/2006/relationships/image" Target="../media/zaglushka_plastikovaya_du_15_sh_el08124493.jpg"/><Relationship Id="rId358" Type="http://schemas.openxmlformats.org/officeDocument/2006/relationships/image" Target="../media/zaglushka_plastikovaya_du_20_sh_el08344494.jpg"/><Relationship Id="rId359" Type="http://schemas.openxmlformats.org/officeDocument/2006/relationships/image" Target="../media/nippel_plastikovyy_perekhodnoy_du_15kh20_np0234124495.jpg"/><Relationship Id="rId360" Type="http://schemas.openxmlformats.org/officeDocument/2006/relationships/image" Target="../media/nippel_plastikovyy_perekhodnoy_du_15kh25_np0210124496.jpg"/><Relationship Id="rId361" Type="http://schemas.openxmlformats.org/officeDocument/2006/relationships/image" Target="../media/nippel_plastikovyy_perekhodnoy_du_20kh25_np0210124497.jpg"/><Relationship Id="rId362" Type="http://schemas.openxmlformats.org/officeDocument/2006/relationships/image" Target="../media/futorka_plastikovaya_du_15kh20_mf0234124498.jpg"/><Relationship Id="rId363" Type="http://schemas.openxmlformats.org/officeDocument/2006/relationships/image" Target="../media/futorka_plastikovaya_du_20kh25_mf0210344499.jpg"/><Relationship Id="rId364" Type="http://schemas.openxmlformats.org/officeDocument/2006/relationships/image" Target="../media/ugolok_plastikovyy_du_20_g_g_ec04344500.jpg"/><Relationship Id="rId365" Type="http://schemas.openxmlformats.org/officeDocument/2006/relationships/image" Target="../media/ugolok_plastikovyy_du_15_g_g_ec04124501.jpg"/><Relationship Id="rId366" Type="http://schemas.openxmlformats.org/officeDocument/2006/relationships/image" Target="../media/troynik_plastikovyy_du_15_g_g_g_ts04124502.jpg"/><Relationship Id="rId367" Type="http://schemas.openxmlformats.org/officeDocument/2006/relationships/image" Target="../media/026000000000900187_14503.jpg"/><Relationship Id="rId368" Type="http://schemas.openxmlformats.org/officeDocument/2006/relationships/image" Target="../media/026000000000900188_14504.jpg"/><Relationship Id="rId369" Type="http://schemas.openxmlformats.org/officeDocument/2006/relationships/image" Target="../media/026000000000900189_14505.jpg"/><Relationship Id="rId370" Type="http://schemas.openxmlformats.org/officeDocument/2006/relationships/image" Target="../media/ugolok_soedinitelnyy_8kh8_dlya_rezinovogo_shlanga4506.jpg"/><Relationship Id="rId371" Type="http://schemas.openxmlformats.org/officeDocument/2006/relationships/image" Target="../media/026000000000300132_14507.jpg"/><Relationship Id="rId372" Type="http://schemas.openxmlformats.org/officeDocument/2006/relationships/image" Target="../media/026000000000200305_14508.jpg"/><Relationship Id="rId373" Type="http://schemas.openxmlformats.org/officeDocument/2006/relationships/image" Target="../media/026000000000000110_14509.jpg"/><Relationship Id="rId374" Type="http://schemas.openxmlformats.org/officeDocument/2006/relationships/image" Target="../media/026000000000000114_14510.jpg"/><Relationship Id="rId375" Type="http://schemas.openxmlformats.org/officeDocument/2006/relationships/image" Target="../media/026000000000000116_14511.jpg"/><Relationship Id="rId376" Type="http://schemas.openxmlformats.org/officeDocument/2006/relationships/image" Target="../media/026000000000800270_14512.jpg"/><Relationship Id="rId377" Type="http://schemas.openxmlformats.org/officeDocument/2006/relationships/image" Target="../media/026000000000800271_14513.jpg"/><Relationship Id="rId378" Type="http://schemas.openxmlformats.org/officeDocument/2006/relationships/image" Target="../media/026000000000800272_14514.jpg"/><Relationship Id="rId379" Type="http://schemas.openxmlformats.org/officeDocument/2006/relationships/image" Target="../media/026000000000800274_14515.jpg"/><Relationship Id="rId380" Type="http://schemas.openxmlformats.org/officeDocument/2006/relationships/image" Target="../media/026000000000800275_14516.jpg"/><Relationship Id="rId381" Type="http://schemas.openxmlformats.org/officeDocument/2006/relationships/image" Target="../media/026000000000800276_14517.jpg"/><Relationship Id="rId382" Type="http://schemas.openxmlformats.org/officeDocument/2006/relationships/image" Target="../media/003030000030001910_14518.jpg"/><Relationship Id="rId383" Type="http://schemas.openxmlformats.org/officeDocument/2006/relationships/image" Target="../media/003030000030001810_14519.jpg"/><Relationship Id="rId384" Type="http://schemas.openxmlformats.org/officeDocument/2006/relationships/image" Target="../media/026000000000300124_14520.jpg"/><Relationship Id="rId385" Type="http://schemas.openxmlformats.org/officeDocument/2006/relationships/image" Target="../media/026000000000700220_14521.jpg"/><Relationship Id="rId386" Type="http://schemas.openxmlformats.org/officeDocument/2006/relationships/image" Target="../media/026000000000700230_14522.jpg"/><Relationship Id="rId387" Type="http://schemas.openxmlformats.org/officeDocument/2006/relationships/image" Target="../media/026000000000700240_14523.jpg"/><Relationship Id="rId388" Type="http://schemas.openxmlformats.org/officeDocument/2006/relationships/image" Target="../media/026000000000500210_14524.jpg"/><Relationship Id="rId389" Type="http://schemas.openxmlformats.org/officeDocument/2006/relationships/image" Target="../media/026000000000700348_14525.jpg"/><Relationship Id="rId390" Type="http://schemas.openxmlformats.org/officeDocument/2006/relationships/image" Target="../media/perekhodnik_na_rezinovyy_shlang_3_4_sh_124526.jpg"/><Relationship Id="rId391" Type="http://schemas.openxmlformats.org/officeDocument/2006/relationships/image" Target="../media/026000000000300050_14527.jpg"/><Relationship Id="rId392" Type="http://schemas.openxmlformats.org/officeDocument/2006/relationships/image" Target="../media/026000000000700349_14528.jpg"/><Relationship Id="rId393" Type="http://schemas.openxmlformats.org/officeDocument/2006/relationships/image" Target="../media/026000000000299985_14529.jpg"/><Relationship Id="rId394" Type="http://schemas.openxmlformats.org/officeDocument/2006/relationships/image" Target="../media/026000000000800819_14530.jpg"/><Relationship Id="rId395" Type="http://schemas.openxmlformats.org/officeDocument/2006/relationships/image" Target="../media/026000000000800826_14531.jpg"/><Relationship Id="rId396" Type="http://schemas.openxmlformats.org/officeDocument/2006/relationships/image" Target="../media/026000000000600116_14532.jpg"/><Relationship Id="rId397" Type="http://schemas.openxmlformats.org/officeDocument/2006/relationships/image" Target="../media/026000000000600117_14533.jpg"/><Relationship Id="rId398" Type="http://schemas.openxmlformats.org/officeDocument/2006/relationships/image" Target="../media/026000000000600121_14534.jpg"/><Relationship Id="rId399" Type="http://schemas.openxmlformats.org/officeDocument/2006/relationships/image" Target="../media/026000000000600122_14535.jpg"/><Relationship Id="rId400" Type="http://schemas.openxmlformats.org/officeDocument/2006/relationships/image" Target="../media/026000000000700280_14536.jpg"/><Relationship Id="rId401" Type="http://schemas.openxmlformats.org/officeDocument/2006/relationships/image" Target="../media/026000000000700250_14537.jpg"/><Relationship Id="rId402" Type="http://schemas.openxmlformats.org/officeDocument/2006/relationships/image" Target="../media/026000000000500220_14538.jpg"/><Relationship Id="rId403" Type="http://schemas.openxmlformats.org/officeDocument/2006/relationships/image" Target="../media/udlinitel_khromirovannyy_3_4_sh_g_l10mm4539.jpg"/><Relationship Id="rId404" Type="http://schemas.openxmlformats.org/officeDocument/2006/relationships/image" Target="../media/026000000000800210_14540.jpg"/><Relationship Id="rId405" Type="http://schemas.openxmlformats.org/officeDocument/2006/relationships/image" Target="../media/026000000000700285_14541.jpg"/><Relationship Id="rId406" Type="http://schemas.openxmlformats.org/officeDocument/2006/relationships/image" Target="../media/026000000000000118_14542.jpg"/><Relationship Id="rId407" Type="http://schemas.openxmlformats.org/officeDocument/2006/relationships/image" Target="../media/026000000000200303_14543.jpg"/><Relationship Id="rId408" Type="http://schemas.openxmlformats.org/officeDocument/2006/relationships/image" Target="../media/026000000000700150_14544.jpg"/><Relationship Id="rId409" Type="http://schemas.openxmlformats.org/officeDocument/2006/relationships/image" Target="../media/026000000000000140_14545.jpg"/><Relationship Id="rId410" Type="http://schemas.openxmlformats.org/officeDocument/2006/relationships/image" Target="../media/026000000000700325_14546.jpg"/><Relationship Id="rId411" Type="http://schemas.openxmlformats.org/officeDocument/2006/relationships/image" Target="../media/026000000000300093_14547.jpg"/><Relationship Id="rId412" Type="http://schemas.openxmlformats.org/officeDocument/2006/relationships/image" Target="../media/026000000000000128_14548.jpg"/><Relationship Id="rId413" Type="http://schemas.openxmlformats.org/officeDocument/2006/relationships/image" Target="../media/026000000000600123_14549.jpg"/><Relationship Id="rId414" Type="http://schemas.openxmlformats.org/officeDocument/2006/relationships/image" Target="../media/026000000000600124_14550.jpg"/><Relationship Id="rId415" Type="http://schemas.openxmlformats.org/officeDocument/2006/relationships/image" Target="../media/026000000000800891_14551.jpg"/><Relationship Id="rId416" Type="http://schemas.openxmlformats.org/officeDocument/2006/relationships/image" Target="../media/perekhodnik_na_rezinovyy_shlang_1_g_254552.jpg"/><Relationship Id="rId417" Type="http://schemas.openxmlformats.org/officeDocument/2006/relationships/image" Target="../media/026000000000700315_14553.jpg"/><Relationship Id="rId418" Type="http://schemas.openxmlformats.org/officeDocument/2006/relationships/image" Target="../media/ugolnik_latunnyy_du_15_g_g_ugol_454554.jpg"/><Relationship Id="rId419" Type="http://schemas.openxmlformats.org/officeDocument/2006/relationships/image" Target="../media/026000000000000090_14555.jpg"/><Relationship Id="rId420" Type="http://schemas.openxmlformats.org/officeDocument/2006/relationships/image" Target="../media/mufta_perekhodnaya_nikelirovannaya_25_40_g_g4556.jpg"/><Relationship Id="rId421" Type="http://schemas.openxmlformats.org/officeDocument/2006/relationships/image" Target="../media/perekhod_nikelirovannyy_20_40_sh_g455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Угольник чугунный Ду-15" descr="0108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гольник чугунный Ду-20" descr="010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Угольник чугунный Ду-25" descr="010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Угольник чугунный Ду-32" descr="0109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Угольник чугунный Ду-40" descr="010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Угольник чугунный Ду-50" descr="0109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ройник чугунный Ду-15" descr="0109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ройник чугунный Ду-20" descr="0109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Тройник чугунный Ду-25" descr="0109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Тройник чугунный Ду-32" descr="0109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Тройник чугунный Ду-40" descr="010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Тройник чугунный Ду-50" descr="010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Муфта чугунная Ду-15" descr="0110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Муфта чугунная Ду-20" descr="0110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Муфта чугунная Ду-25" descr="0110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Муфта чугунная Ду-32" descr="0110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Муфта чугунная Ду-40" descr="0110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Муфта чугунная Ду-50" descr="0110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нтргайка чугунная Ду-15" descr="0110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нтргайка чугунная Ду-20" descr="0110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нтргайка чугунная Ду-25" descr="0110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нтргайка чугунная Ду-32" descr="0110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нтргайка чугунная Ду-40" descr="011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нтргайка чугунная Ду-50" descr="0111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гон стальной Ду-15" descr="0111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гон стальной Ду-20" descr="0111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гон стальной Ду-25" descr="0111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гон стальной Ду-32" descr="0111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гон стальной Ду-40" descr="0111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гон стальной Ду-50" descr="0111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Бочата стальная Ду-15" descr="0111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Бочата стальная Ду-20" descr="0111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очата стальная Ду-25" descr="0112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Бочата стальная Ду-32" descr="0112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Бочата стальная Ду-40" descr="011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Бочата стальная Ду-50" descr="011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зьба стальная Ду-15" descr="011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зьба стальная Ду-20" descr="0112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зьба стальная Ду-25" descr="0112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зьба стальная Ду-32" descr="011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Резьба стальная Ду-40" descr="0112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Резьба стальная Ду-50" descr="0112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Отвод крутоизогнутый Ду-15" descr="0113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Отвод крутоизогнутый Ду-20" descr="0113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Отвод крутоизогнутый Ду-25" descr="0113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Отвод крутоизогнутый Ду-32" descr="0113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твод крутоизогнутый Ду-40" descr="0113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твод крутоизогнутый Ду-57" descr="0113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Отвод крутоизогнутый Ду-76" descr="0113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Отвод крутоизогнутый Ду-89" descr="0113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Отвод крутоизогнутый Ду-108" descr="0113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Отвод крутоизогнутый Ду-159" descr="0113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ереход стальной 57х45 мм" descr="011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ереход стальной 76х57 мм" descr="0114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ереход стальной 89х57 мм" descr="011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ереход стальной 89х76 мм" descr="0114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ереход стальной 108х57 мм" descr="0114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ереход стальной 108х89 мм" descr="0114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ереход стальной 219х108 мм" descr="0114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Фланец стальной Ду-25 Ру-10 Россия" descr="0115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Фланец стальной Ду-20 Ру-10 Россия" descr="011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Фланец стальной Ду-32 под бурт ПП-40" descr="0115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Фланцы Ду-50 Ру-16 Россия" descr="0115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Фланцы Ду-80 Ру-16 Россия" descr="0115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Фланец стальной Ду-100 Ру-10 Россия" descr="0115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Фланец стальной Ду-200 Ру-10 Россия" descr="0116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никелированный Ду-15 г/г" descr="0116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Угольник никелированный Ду-15 ш/ш" descr="0116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Угольник никелированный Ду-25 г/г" descr="011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Угольник латунный Ду-15 г/г" descr="0116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Угольник латунный Ду-20 г/г" descr="0116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Угольник латунный Ду-25 г/г" descr="0116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нтргайка никелированная Ду-15" descr="0116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нтргайка никелированная Ду-20" descr="0117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нтргайка никелированная Ду-25" descr="0117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Муфта никелированная Ду-15 г/г" descr="0117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Муфта никелированная Ду-20 г/г" descr="0117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никелированная Ду-25 г/г" descr="0117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уфта переходная никелированная 15-20 г/г" descr="0117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Муфта переходная никелированная 15-25 г/г" descr="011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уфта переходная никелированная 20-25 г/г" descr="011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Удлинитель латунный 1/2&quot; ш/г L 20мм" descr="011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ереход латунный 15-20 ш/г" descr="011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иппель переходной латунный 15-20 ш/ш" descr="0118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иппель переходной никелированный 15-20 ш/ш" descr="0118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иппель переходной никелированный 15-25 ш/ш" descr="0118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иппель латунный Ду-15 ш/ш" descr="0118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Ниппель латунный Ду-20 ш/ш" descr="0118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Ниппель никелированный Ду-15 ш/ш" descr="0118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иппель никелированный Ду-20 ш/ш" descr="0118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Ниппель никелированный Ду-25 ш/ш" descr="0118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латунная  Ду-15 ш" descr="0118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латунная  Ду-15 г" descr="0118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латунная  Ду-20 ш" descr="0119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латунная  Ду-20 г" descr="0119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икелированная Ду-15 ш" descr="0119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глушка никелированная Ду-15 г" descr="0119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Заглушка никелированная Ду-20 ш" descr="0119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Заглушка никелированная Ду-20 г" descr="0119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Американка прямая Ду-15 латунная" descr="011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Американка прямая Ду-20 латунная" descr="0119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ойник латунный Ду-15 г/г/г" descr="0119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ойник никелированный Ду-15 г/г/г" descr="0120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Муфта латунная Ду-15 г/г" descr="0120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Муфта переходная латунная 20-25 г/г" descr="0120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ереход стальной 108х76 мм" descr="0120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Заглушка никелированная Ду-25 ш" descr="0135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Угольник никелированный Ду-20 г/ш" descr="0139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гольник никелированный Ду-20 ш/ш" descr="0139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Фланцы Ду-100 Ру-16 Россия" descr="0176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Заглушка никелированная Ду-25 г" descr="0202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ереход латунный 15-25 ш/г" descr="0202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латунный Ду-15 г/г/ш" descr="0202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латунный Ду-15 г/ш/г" descr="0202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гольник латунный 15-20 г/г" descr="0203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Муфта латунная Ду-20 г/г" descr="0203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гольник латунный 15-20 ш/г" descr="02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Муфта латунная Ду-25 г/г" descr="02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иппель переходной латунный 15-25 ш/ш" descr="02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иппель переходной латунный 20-25 ш/ш" descr="02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Удлинитель хромированный 1/2&quot; ш/г L10мм" descr="02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Удлинитель хромированный 1/2&quot; ш/г L50мм" descr="02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иппель латунный Ду-25 ш/ш" descr="02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крутоизогнутый Ду-133" descr="0239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нтргайка латунная Ду-20" descr="0242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нтргайка латунная Ду-15" descr="02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гольник латунный Ду-15 г/ш" descr="02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гольник никелированный Ду-15 г/ш" descr="0269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Американка прямая Ду-15 Valtec" descr="0270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уфта переходная латунная 15-20 г/г" descr="027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уфта переходная латунная 15-25 г/г" descr="0270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ереход никелированный 15-20 ш/г" descr="02704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Переход никелированный 15-25 ш/г" descr="0270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Ниппель переходной никелированный 20-25 ш/ш" descr="027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Футорка переходная латунная 15-25 г/ш" descr="0270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Футорка переходная латунная 15-20 г/ш" descr="0270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Футорка переходная латунная 20-25 г/ш" descr="0270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Футорка переходная никелированная 15-20 г/ш" descr="0271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уторка переходная никелированная 15-25 г/ш" descr="0271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Футорка переходная никелированная 20-25 г/ш" descr="0271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Фланец стальной Ду-15 Ру-10 Россия" descr="0271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ереход никелированный 20-25 ш/г" descr="027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нтргайка латунная Ду-25" descr="027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Переход латунный 20-25 ш/г" descr="027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гольник латунный Ду-20 ш/ш" descr="0274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гольник латунный Ду-25 г/ш" descr="0274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ойник никелированный Ду-15 ш/ш/ш" descr="0275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гольник латунный Ду-20 г/ш" descr="0275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Угольник латунный Ду-15 ш/ш" descr="0275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ереход стальной 159х133 мм" descr="0283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ереход стальной 76х45 мм" descr="0294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ереход стальной 57х32 мм" descr="0298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ник на резиновый шланг 1/2&quot; Г 14" descr="0298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ник на резиновый шланг 1/2&quot; Г 16" descr="0298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латунный Ду-15 ш/ш/ш" descr="0319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ереход стальной 159х76 мм" descr="0357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ереходник на резиновый шланг 1/2&quot; Г 18" descr="0707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Футорка переходная никелированная 3/8-1/2&quot; г/ш" descr="0812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Ниппель переходной латунный 20-32 ш/ш" descr="0812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ереход никелированный 3/8-1/2 ш/г" descr="0812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ереход латунный 3/8-1/2 ш/г" descr="08289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ереход латунный 32-50 ш/г" descr="0875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ереход латунный 40-50 ш/г" descr="0875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Удлинитель хромированный 3/4&quot; ш/г L15мм" descr="0887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ереходник на резиновый шланг 1/2&quot; Г 20" descr="0895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ереходник на резиновый шланг 1/2&quot; Ш 20" descr="0895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ереходник на резиновый шланг 1/2&quot; Ш 18" descr="0895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ереходник на резиновый шланг 1/2&quot; Ш 16" descr="0895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ереходник на резиновый шланг 1/2&quot; Ш 14" descr="0896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Ниппель переходной никелированный 20-32 ш/ш" descr="0896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Соединитель анодированный Ду-15 для резинового шланга" descr="0903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Соединитель анодированный Ду-20 для резинового шланга" descr="0903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Футорка переходная латунная 3/8-1/2&quot; г/ш" descr="0904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ойник латунный Ду-15 г/ш/ш" descr="0919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Футорка переходная латунная 20-32 г/ш" descr="0920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уфта переходная латунная 15-32 г/г" descr="0920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Переход латунный 32-40 ш/г" descr="0920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Переход латунный 20-32 ш/г" descr="09205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ереход латунный 25-32 ш/г" descr="0920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Ниппель переходной никелированный 1/4-1/2&quot; ш/ш" descr="09207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Ниппель переходной латунный 25-32 ш/ш" descr="09208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Хомут ремонтный 3/4&quot; (26,9мм) оцинкованный 70 мм" descr="0930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Ниппель переходной никелированный 25-32 ш/ш" descr="0949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Футорка переходная никелированная 25-32 г/ш" descr="0949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ереход стальной 133х108 мм" descr="0953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Ниппель латунный Ду-32 ш/ш" descr="0970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длинитель хромированный 3/4&quot; ш/г L25мм" descr="1014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ереходник на резиновый шланг 3/4&quot; Г 20" descr="1047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ереходник на резиновый шланг 3/4&quot; Ш 20" descr="1047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ереходник на резиновый шланг 1/2&quot; Ш 15 анодированный" descr="1061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Футорка переходная латунная 32-50 г/ш" descr="1099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оединитель латунный 1&quot; для резинового шланга" descr="1099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ереход никелированный 1/4-1/2 ш/г" descr="1356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ереходник на резиновый шланг 1/2&quot; Г 8" descr="135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ереходник на резиновый шланг 1/2&quot; Ш 8" descr="1357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ереход стальной 133х76 мм" descr="1390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ппель переходной латунный 3/8-1/2&quot; ш/ш" descr="1396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ереход стальной 57х25 мм" descr="1402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ереход стальной 45х25 мм" descr="1402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переходная латунная 40-50 г/г" descr="142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Переходник на резиновый шланг 1/2&quot; Ш 10" descr="1452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Переходник на резиновый шланг 1/2&quot; Г 10" descr="1452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Отвод из бака 1/2&quot; латунный" descr="1455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ойник соединительный 10*10*10 для резинового шланга" descr="1455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ойник соединительный 12*12*12 для резинового шланга" descr="1455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ойник соединительный 14*14*14 для резинового шланга" descr="1455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Фланец стальной Ду-50 Ру-10 Россия" descr="1577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Фланец стальной Ду-80 Ру-10 Россия" descr="1577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Фланец стальной Ду-32 Ру-10 Россия" descr="1580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Фланец стальной Ду-40 Ру-10 Россия" descr="1586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Фланец стальной Ду-65 Ру-10 Россия" descr="1587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мериканка прямая Ду-25 Valtec" descr="1587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Удлинитель никелированный 1/2&quot; ш/г L30мм Valtec" descr="1603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Угольник латунный Ду-25 ш/ш" descr="1607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Футорка переходная латунная 25-32 г/ш" descr="1620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ереход никелированный 25-50 ш/г" descr="162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Американка прямая Ду-20 Valtec" descr="1669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твод из бака 3/4&quot; латунный" descr="1672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Отвод из бака 1&quot; латунный" descr="1672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оединитель латунный 1/2&quot; для резинового шланга" descr="1672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оединитель латунный 3/4&quot; для резинового шланга" descr="1672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Заглушка Ду-57 под приварку" descr="1685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еход стальной 159х89 мм" descr="16880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Фланец стальной Ду-125 Ру-10 Россия" descr="16882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Фланец стальной Ду-150 Ру-10 Россия" descr="1688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еход латунный 25-40 ш/г" descr="1695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Удлинитель хромированный 1/2&quot; ш/г L25мм" descr="169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Удлинитель хромированный 1/2&quot; ш/г L100мм" descr="169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еходник на резиновый шланг 1/2&quot; Ш 12" descr="169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Соединитель латунный 10мм для резинового шланга" descr="169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еходник на резиновый шланг 3/4 Ш 20 анодированный" descr="169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еходник на резиновый шланг 1&quot; Ш 25 анодированный" descr="169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еходник на резиновый шланг 1/2&quot; Г 12" descr="1696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Сгон латунный 1/2&quot; Ду-15 штуцер L100мм" descr="1700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еход стальной 159х57 мм" descr="1749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Удлинитель хромированный 3/4&quot; ш/г L20мм" descr="177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еходник на резиновый шланг 1&quot; Ш 25" descr="1775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Заглушка Ду-76 под приварку" descr="1777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ройник стальной Ду-57 под приварку" descr="17922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ройник стальной Ду-89 под приварку" descr="1792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Тройник стальной Ду-76 под приварку" descr="1799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Тройник стальной Ду-108 под приварку" descr="1844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Муфта переходная никелированная 20-25 г/г" descr="18526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Заглушка Ду-108 под приварку" descr="1913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Хомут ремонтный 1/2&quot; (21,3мм) оцинкованный 70 мм" descr="1932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Переход стальной 159х108 мм" descr="193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Хомут ремонтный 1 1/2&quot; (48мм) оцинкованный 70 мм" descr="19345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Муфта переходная латунная 32-50 г/г" descr="1936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Переход стальной 32х25 мм" descr="1940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Ниппель переходной латунный 32-40 ш/ш" descr="1945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Переход стальной 89х45 мм" descr="194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Переход стальной 133х89 мм" descr="1952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никелированный Ду-15 г/ш/г" descr="1952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Переход стальной 45х32 мм" descr="1953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стальной Ду 76х45 под приварку" descr="1953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Удлинитель хромированный 1/2&quot; ш/г L40мм" descr="1953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Удлинитель хромированный 3/4&quot; ш/г L40мм" descr="1953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Фланцы Ду-40 Ру-16 Россия" descr="1968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Хомут ремонтный 1&quot; (32мм) оцинкованный 70 мм" descr="2005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Хомут ремонтный 1 1/4&quot; (41мм) оцинкованный 70 мм" descr="2014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Футорка переходная никелированная 40-50 г/ш" descr="2031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Ниппель латунный Ду-15 ш/ш 100 мм" descr="2051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Футорка переходная латунная 40-50 г/ш" descr="2142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Переход никелированный 25-40 ш/г" descr="2147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Муфта переходная латунная 32-40 г/г" descr="2154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Заглушка Ду-89 под приварку" descr="2171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Ниппель никелированный Ду-15 ш/ш 80 мм" descr="22146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Хомут ремонтный 2&quot; (57мм) оцинкованный 70 мм" descr="2229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Переход никелированный 25-32 ш/г" descr="22337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Удлинитель хромированный 1/2&quot; ш/г L15мм" descr="2235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Муфта переходная никелированная 25-32 г/г" descr="2379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Футорка переходная никелированная 32-50 г/ш" descr="23897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Фланец стальной Ду-40 под бурт ПП-50" descr="2441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Фланец стальной Ду-50 под бурт ПП-63" descr="2441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Фланец стальной Ду-65 под бурт ПП-75" descr="2441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Фланец стальной Ду-100 под бурт ПП-110" descr="2441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Футорка переходная никелированная 1/4-1/2&quot; г/ш" descr="2464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Футорка переходная латунная 1/4-1/2&quot; г/ш" descr="2490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Хомут ремонтный 3&quot; (87мм) оцинкованный 70 мм" descr="2521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Хомут ремонтный 3 1/2&quot; (101мм) оцинкованный 150 мм" descr="25213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Соединитель латунный 8мм для резинового шланга" descr="25215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соединительный 16х16х16 для резинового шланга" descr="25217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Тройник соединительный 18х18х18 для резинового шланга" descr="2521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ройник соединительный 20х20х20 для резинового шланга" descr="2521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Уголок соединительный 16х16 для резинового шланга" descr="2522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Уголок соединительный 18х18 для резинового шланга" descr="25221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Уголок соединительный 20х20 для резинового шланга" descr="25222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Тройник стальной Ду-45 под приварку" descr="25999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Фланцы Ду-65 Ру-16 Россия" descr="26000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Ниппель переходной никелированный 3/8-1/2&quot; ш/ш" descr="2601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стальной Ду-133 под приварку" descr="2622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ереход стальной 114х89 мм" descr="26237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Тройник стальной Ду-114 под приварку" descr="2627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ереход стальной 114х76 мм" descr="2628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ереход латунный 25-50 ш/г" descr="26286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Американка прямая Ду-25 VRT конус" descr="26287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Муфта переходная никелированная 15-32 г/г" descr="26388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атрубок обжимной стальной 1 1/4&quot; Сансфера наружная резьба" descr="2646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атрубок обжимной стальной 1 1/2&quot; Сансфера наружняя резьба" descr="2646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атрубок обжимной стальной 2&quot; Сансфера наружная резьба" descr="2646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ереход стальной 133х114 мм" descr="2646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атрубок обжимной стальной 1/2&quot; Сансфера наружная резьба" descr="2675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атрубок обжимной стальной 3/4&quot; Сансфера наружная резьба" descr="2675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Патрубок обжимной стальной 1&quot; Сансфера наружная резьба" descr="26759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Патрубок обжимной стальной 1/2&quot; Сансфера внутренняя резьба" descr="2676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Патрубок обжимной стальной 3/4&quot; Сансфера внутренняя резьба" descr="2676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атрубок обжимной стальной 1&quot; Сансфера внутренняя резьба" descr="26762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Патрубок обжимной стальной 1 1/4&quot; Сансфера внутренняя резьба" descr="2676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Патрубок обжимной стальной 1 1/2&quot; Сансфера внутренняя резьба" descr="2676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Патрубок обжимной стальной 2&quot; Сансфера внутренняя резьба" descr="26765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Сгон никелерованный 1/2&quot; Ду-15 штуцер L100мм" descr="2678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Ниппель переходной латунный 1/4-1/2&quot; ш/ш" descr="2683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Ниппель переходной латунный 40-50 ш/ш" descr="2719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Ниппель переходной латунный 25-50 ш/ш" descr="2719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Переходник на резиновый шланг 1/2&quot; Г 25" descr="2720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Ниппель переходной латунный 32-50 ш/ш" descr="27202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Ниппель латунный Ду-15 ш/ш 80 мм" descr="27208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Ниппель латунный Ду-15 ш/ш 60 мм" descr="27209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Ниппель никелированный Ду-15 ш/ш 60 мм" descr="27210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Ниппель никелированный Ду-15 ш/ш 100 мм" descr="2721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Муфта переходная латунная 25-40 г/г" descr="2745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переходная латунная 25-50 г/г" descr="2745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Полусгон под приварку Ду-50" descr="2768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Фланцы Ду-32 Ру-16 Россия" descr="2796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латунный Ду-25 г/г/г" descr="2819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ройник латунный Ду-20 ш/ш/ш" descr="28197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Тройник латунный Ду-20х15х20 г/г/г" descr="2819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Тройник латунный Ду-20х15х20 г/ш/г" descr="28199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Тройник латунный Ду-20 г/г/г" descr="2820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рестовина латунная Ду-15 г/г/г/г" descr="2820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рестовина латунная Ду-20 г/г/г/г" descr="28202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Ниппель хром Ду-15 ш/ш 80 мм" descr="28204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Ниппель хром Ду-15 ш/ш 100 мм" descr="28205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Сгон хром 1/2&quot; Ду-15 штуцер L100мм" descr="28206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Фланец стальной Ду-80 под бурт ПП-90" descr="2833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Футорка переходная латунная 15-32 г/ш" descr="284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Переход латунный 20-40 ш/г" descr="2855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стальной Ду-33 под приварку" descr="28590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Ниппель никелированный Ду-32 ш/ш" descr="2860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Ниппель хром Ду-15 ш/ш 60 мм" descr="28718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ойник латунный Ду-25х20х25 г/ш/г" descr="28902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ройник латунный Ду-25 ш/ш/ш" descr="2890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Футорка переходная никелированная 20-32 г/ш" descr="29050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соединительный 8х8х8 для резинового шланга" descr="290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Переходник на резиновый шланг 3/4&quot; Г 18" descr="29052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Переходник на резиновый шланг 3/4&quot; Ш 18" descr="29053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Ниппель переходной латунный 3/8-1/4&quot; ш/ш" descr="2906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Ниппель пластиковый Ду-15 ш/ш NP0112" descr="2929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Ниппель пластиковый Ду-20 ш/ш NP0134" descr="2929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Ниппель пластиковый Ду-25 ш/ш NP0110" descr="2929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Муфта пластиковая Ду-15 г/г SC011212" descr="2930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Муфта пластиковая Ду-20 г/г SC013434" descr="2930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Муфта пластиковая переходная Ду-15х20 г/г SC013412" descr="2930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Футорка пластиковая Ду-15х25 г/ш MF021012" descr="2930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Тройник пластиковый Ду-20 г/г/г ТС0434" descr="2930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Заглушка пластиковая Ду-15 ш EL0812" descr="29305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Заглушка пластиковая Ду-20 ш EL0834" descr="29306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Ниппель пластиковый переходной Ду-15х20 NP023412" descr="2953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Ниппель пластиковый переходной Ду-15х25 NP021012" descr="2953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Ниппель пластиковый переходной Ду-20х25 NP021034" descr="2953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Футорка пластиковая Ду-15х20 MF023412" descr="2953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Футорка пластиковая Ду-20х25 MF021034" descr="2953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Уголок пластиковый Ду-20 г/г EC0434" descr="29540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Уголок пластиковый Ду-15 г/г EC0412" descr="2954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Тройник пластиковый Ду-15 г/г/г ТС0412" descr="29542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Уголок соединительный 10х10 для резинового шланга" descr="29956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Уголок соединительный 12х12 для резинового шланга" descr="29957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Уголок соединительный 14х14 для резинового шланга" descr="29958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Уголок соединительный 8х8 для резинового шланга" descr="29959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Ниппель переходной латунный 25-40 ш/ш" descr="30031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Муфта переходная латунная 25-32 г/г" descr="3020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Угольник никелированный Ду-20 г/г" descr="30207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Угольник никелированный Ду-25 ш/ш" descr="3020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Угольник никелированный Ду-25 г/ш" descr="3020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Удлинитель никелированный 1/2&quot; ш/г L10мм Jif 281" descr="30629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длинитель никелированный 1/2&quot; ш/г L15мм Jif 281" descr="30630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Удлинитель никелированный 1/2&quot; ш/г L20мм Jif 281" descr="30631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Удлинитель никелированный 1/2&quot; ш/г L30мм Jif 281" descr="30632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Удлинитель никелированный 1/2&quot; ш/г L40мм Jif 281" descr="3063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Удлинитель никелированный 1/2&quot; ш/г L50мм Jif 281" descr="30634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Уголок пластиковый Ду-15 г/ш MF061212A" descr="3066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Уголок пластиковый Ду-20 г/ш MF063434A" descr="3066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Ниппель переходной латунный 15-32 ш/ш" descr="3081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ройник никелированный Ду-15 г/ш/ш" descr="3091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ойник никелированный Ду-15 ш/г/ш" descr="3091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Тройник никелированный Ду-15 г/г/ш" descr="3091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Заглушка никелированная Ду-32 ш" descr="3101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Тройник никелированный Ду-25х15х25 г/г/г" descr="31426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Переходник на резиновый шланг 3/4&quot; Ш 12" descr="3192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Переход никелированный 40-50 ш/г" descr="3199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ройник никелированный Ду-25х20х25 г/г/г" descr="3199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Удлинитель никелированный 1/2&quot; ш/г L 20мм" descr="3199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Сгон латунный 1/2&quot; Ду-15 штуцер L80мм" descr="32004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Сгон никелерованный 1/2&quot; Ду-15 штуцер L80мм" descr="32005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Американка прямая Ду-15 VRT конус" descr="3219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Американка прямая Ду-20 VRT конус" descr="3219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Американка прямая Ду-32 VRT конус" descr="3219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Американка прямая Ду-40 VRT конус" descr="321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Тройник никелированный Ду-25 г/г/г" descr="3242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Тройник никелированный Ду-20 г/г/г" descr="3242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Заглушка никелированная Ду-32 г" descr="324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Удлинитель хромированный 3/4&quot; ш/г L10мм" descr="324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Хомут ремонтный 2 1/2&quot; (74мм) оцинкованный 70мм" descr="3245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ойник никелированный Ду-32 г/г/г" descr="32463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Угольник никелированный Ду-32 г/г" descr="3257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Муфта переходная латунная 20-32 г/г" descr="3262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ойник латунный Ду-32 г/г/г" descr="32629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Угольник латунный Ду-32 г/г" descr="32630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ойник латунный Ду-25х20х25 г/г/г" descr="326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Переход латунный 15-32 ш/г" descr="3289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Угольник латунный Ду-15 г/г с креплением" descr="3304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Американка угловая Ду-15 VRT конус" descr="3306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Американка угловая Ду-20 VRT конус" descr="33062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Переходник на резиновый шланг 1&quot; Ш 20" descr="33260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ереходник на резиновый шланг 1&quot; Г 25" descr="3326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Тройник латунный Ду-25х15х25 г/г/г" descr="3326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Угольник латунный Ду-15 г/г угол 45*" descr="33720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Угольник никелированный Ду-15 г/г угол 45*" descr="337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Муфта переходная никелированная 25-40 г/г" descr="3381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Переход никелированный 20-40 ш/г" descr="3381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34"/>
  <sheetViews>
    <sheetView tabSelected="1" workbookViewId="0" showGridLines="true" showRowColHeaders="1">
      <selection activeCell="A13" sqref="A13:D434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"01088"</f>
        <v>01088</v>
      </c>
      <c r="C15" s="11" t="s">
        <v>13</v>
      </c>
      <c r="D15" s="12">
        <v>35.0</v>
      </c>
    </row>
    <row r="16" spans="1:4" customHeight="1" ht="130">
      <c r="A16"/>
      <c r="B16" s="10" t="str">
        <f>"01089"</f>
        <v>01089</v>
      </c>
      <c r="C16" s="11" t="s">
        <v>14</v>
      </c>
      <c r="D16" s="12">
        <v>52.0</v>
      </c>
    </row>
    <row r="17" spans="1:4" customHeight="1" ht="130">
      <c r="A17"/>
      <c r="B17" s="10" t="str">
        <f>"01090"</f>
        <v>01090</v>
      </c>
      <c r="C17" s="11" t="s">
        <v>15</v>
      </c>
      <c r="D17" s="12">
        <v>60.0</v>
      </c>
    </row>
    <row r="18" spans="1:4" customHeight="1" ht="130">
      <c r="A18"/>
      <c r="B18" s="10" t="str">
        <f>"01091"</f>
        <v>01091</v>
      </c>
      <c r="C18" s="11" t="s">
        <v>16</v>
      </c>
      <c r="D18" s="12">
        <v>95.0</v>
      </c>
    </row>
    <row r="19" spans="1:4" customHeight="1" ht="130">
      <c r="A19"/>
      <c r="B19" s="10" t="str">
        <f>"01092"</f>
        <v>01092</v>
      </c>
      <c r="C19" s="11" t="s">
        <v>17</v>
      </c>
      <c r="D19" s="12">
        <v>155.0</v>
      </c>
    </row>
    <row r="20" spans="1:4" customHeight="1" ht="130">
      <c r="A20"/>
      <c r="B20" s="10" t="str">
        <f>"01093"</f>
        <v>01093</v>
      </c>
      <c r="C20" s="11" t="s">
        <v>18</v>
      </c>
      <c r="D20" s="12">
        <v>230.0</v>
      </c>
    </row>
    <row r="21" spans="1:4" customHeight="1" ht="130">
      <c r="A21"/>
      <c r="B21" s="10" t="str">
        <f>"01094"</f>
        <v>01094</v>
      </c>
      <c r="C21" s="11" t="s">
        <v>19</v>
      </c>
      <c r="D21" s="12">
        <v>60.0</v>
      </c>
    </row>
    <row r="22" spans="1:4" customHeight="1" ht="130">
      <c r="A22"/>
      <c r="B22" s="10" t="str">
        <f>"01095"</f>
        <v>01095</v>
      </c>
      <c r="C22" s="11" t="s">
        <v>20</v>
      </c>
      <c r="D22" s="12">
        <v>88.0</v>
      </c>
    </row>
    <row r="23" spans="1:4" customHeight="1" ht="130">
      <c r="A23"/>
      <c r="B23" s="10" t="str">
        <f>"01096"</f>
        <v>01096</v>
      </c>
      <c r="C23" s="11" t="s">
        <v>21</v>
      </c>
      <c r="D23" s="12">
        <v>115.0</v>
      </c>
    </row>
    <row r="24" spans="1:4" customHeight="1" ht="130">
      <c r="A24"/>
      <c r="B24" s="10" t="str">
        <f>"01097"</f>
        <v>01097</v>
      </c>
      <c r="C24" s="11" t="s">
        <v>22</v>
      </c>
      <c r="D24" s="12">
        <v>140.0</v>
      </c>
    </row>
    <row r="25" spans="1:4" customHeight="1" ht="130">
      <c r="A25"/>
      <c r="B25" s="10" t="str">
        <f>"01098"</f>
        <v>01098</v>
      </c>
      <c r="C25" s="11" t="s">
        <v>23</v>
      </c>
      <c r="D25" s="12">
        <v>150.0</v>
      </c>
    </row>
    <row r="26" spans="1:4" customHeight="1" ht="130">
      <c r="A26"/>
      <c r="B26" s="10" t="str">
        <f>"01099"</f>
        <v>01099</v>
      </c>
      <c r="C26" s="11" t="s">
        <v>24</v>
      </c>
      <c r="D26" s="12">
        <v>160.0</v>
      </c>
    </row>
    <row r="27" spans="1:4" customHeight="1" ht="130">
      <c r="A27"/>
      <c r="B27" s="10" t="str">
        <f>"01100"</f>
        <v>01100</v>
      </c>
      <c r="C27" s="11" t="s">
        <v>25</v>
      </c>
      <c r="D27" s="12">
        <v>33.0</v>
      </c>
    </row>
    <row r="28" spans="1:4" customHeight="1" ht="130">
      <c r="A28"/>
      <c r="B28" s="10" t="str">
        <f>"01101"</f>
        <v>01101</v>
      </c>
      <c r="C28" s="11" t="s">
        <v>26</v>
      </c>
      <c r="D28" s="12">
        <v>36.0</v>
      </c>
    </row>
    <row r="29" spans="1:4" customHeight="1" ht="130">
      <c r="A29"/>
      <c r="B29" s="10" t="str">
        <f>"01102"</f>
        <v>01102</v>
      </c>
      <c r="C29" s="11" t="s">
        <v>27</v>
      </c>
      <c r="D29" s="12">
        <v>44.0</v>
      </c>
    </row>
    <row r="30" spans="1:4" customHeight="1" ht="130">
      <c r="A30"/>
      <c r="B30" s="10" t="str">
        <f>"01103"</f>
        <v>01103</v>
      </c>
      <c r="C30" s="11" t="s">
        <v>28</v>
      </c>
      <c r="D30" s="12">
        <v>90.0</v>
      </c>
    </row>
    <row r="31" spans="1:4" customHeight="1" ht="130">
      <c r="A31"/>
      <c r="B31" s="10" t="str">
        <f>"01104"</f>
        <v>01104</v>
      </c>
      <c r="C31" s="11" t="s">
        <v>29</v>
      </c>
      <c r="D31" s="12">
        <v>100.0</v>
      </c>
    </row>
    <row r="32" spans="1:4" customHeight="1" ht="130">
      <c r="A32"/>
      <c r="B32" s="10" t="str">
        <f>"01105"</f>
        <v>01105</v>
      </c>
      <c r="C32" s="11" t="s">
        <v>30</v>
      </c>
      <c r="D32" s="12">
        <v>150.0</v>
      </c>
    </row>
    <row r="33" spans="1:4" customHeight="1" ht="130">
      <c r="A33"/>
      <c r="B33" s="10" t="str">
        <f>"01106"</f>
        <v>01106</v>
      </c>
      <c r="C33" s="11" t="s">
        <v>31</v>
      </c>
      <c r="D33" s="12">
        <v>16.0</v>
      </c>
    </row>
    <row r="34" spans="1:4" customHeight="1" ht="130">
      <c r="A34"/>
      <c r="B34" s="10" t="str">
        <f>"01107"</f>
        <v>01107</v>
      </c>
      <c r="C34" s="11" t="s">
        <v>32</v>
      </c>
      <c r="D34" s="12">
        <v>18.0</v>
      </c>
    </row>
    <row r="35" spans="1:4" customHeight="1" ht="130">
      <c r="A35"/>
      <c r="B35" s="10" t="str">
        <f>"01108"</f>
        <v>01108</v>
      </c>
      <c r="C35" s="11" t="s">
        <v>33</v>
      </c>
      <c r="D35" s="12">
        <v>25.0</v>
      </c>
    </row>
    <row r="36" spans="1:4" customHeight="1" ht="130">
      <c r="A36"/>
      <c r="B36" s="10" t="str">
        <f>"01109"</f>
        <v>01109</v>
      </c>
      <c r="C36" s="11" t="s">
        <v>34</v>
      </c>
      <c r="D36" s="12">
        <v>38.0</v>
      </c>
    </row>
    <row r="37" spans="1:4" customHeight="1" ht="130">
      <c r="A37"/>
      <c r="B37" s="10" t="str">
        <f>"01110"</f>
        <v>01110</v>
      </c>
      <c r="C37" s="11" t="s">
        <v>35</v>
      </c>
      <c r="D37" s="12">
        <v>48.0</v>
      </c>
    </row>
    <row r="38" spans="1:4" customHeight="1" ht="130">
      <c r="A38"/>
      <c r="B38" s="10" t="str">
        <f>"01111"</f>
        <v>01111</v>
      </c>
      <c r="C38" s="11" t="s">
        <v>36</v>
      </c>
      <c r="D38" s="12">
        <v>75.0</v>
      </c>
    </row>
    <row r="39" spans="1:4" customHeight="1" ht="130">
      <c r="A39"/>
      <c r="B39" s="10" t="str">
        <f>"01112"</f>
        <v>01112</v>
      </c>
      <c r="C39" s="11" t="s">
        <v>37</v>
      </c>
      <c r="D39" s="12">
        <v>30.0</v>
      </c>
    </row>
    <row r="40" spans="1:4" customHeight="1" ht="130">
      <c r="A40"/>
      <c r="B40" s="10" t="str">
        <f>"01113"</f>
        <v>01113</v>
      </c>
      <c r="C40" s="11" t="s">
        <v>38</v>
      </c>
      <c r="D40" s="12">
        <v>36.0</v>
      </c>
    </row>
    <row r="41" spans="1:4" customHeight="1" ht="130">
      <c r="A41"/>
      <c r="B41" s="10" t="str">
        <f>"01114"</f>
        <v>01114</v>
      </c>
      <c r="C41" s="11" t="s">
        <v>39</v>
      </c>
      <c r="D41" s="12">
        <v>60.0</v>
      </c>
    </row>
    <row r="42" spans="1:4" customHeight="1" ht="130">
      <c r="A42"/>
      <c r="B42" s="10" t="str">
        <f>"01115"</f>
        <v>01115</v>
      </c>
      <c r="C42" s="11" t="s">
        <v>40</v>
      </c>
      <c r="D42" s="12">
        <v>80.0</v>
      </c>
    </row>
    <row r="43" spans="1:4" customHeight="1" ht="130">
      <c r="A43"/>
      <c r="B43" s="10" t="str">
        <f>"01116"</f>
        <v>01116</v>
      </c>
      <c r="C43" s="11" t="s">
        <v>41</v>
      </c>
      <c r="D43" s="12">
        <v>105.0</v>
      </c>
    </row>
    <row r="44" spans="1:4" customHeight="1" ht="130">
      <c r="A44"/>
      <c r="B44" s="10" t="str">
        <f>"01117"</f>
        <v>01117</v>
      </c>
      <c r="C44" s="11" t="s">
        <v>42</v>
      </c>
      <c r="D44" s="12">
        <v>140.0</v>
      </c>
    </row>
    <row r="45" spans="1:4" customHeight="1" ht="130">
      <c r="A45"/>
      <c r="B45" s="10" t="str">
        <f>"01118"</f>
        <v>01118</v>
      </c>
      <c r="C45" s="11" t="s">
        <v>43</v>
      </c>
      <c r="D45" s="12">
        <v>22.0</v>
      </c>
    </row>
    <row r="46" spans="1:4" customHeight="1" ht="130">
      <c r="A46"/>
      <c r="B46" s="10" t="str">
        <f>"01119"</f>
        <v>01119</v>
      </c>
      <c r="C46" s="11" t="s">
        <v>44</v>
      </c>
      <c r="D46" s="12">
        <v>31.0</v>
      </c>
    </row>
    <row r="47" spans="1:4" customHeight="1" ht="130">
      <c r="A47"/>
      <c r="B47" s="10" t="str">
        <f>"01120"</f>
        <v>01120</v>
      </c>
      <c r="C47" s="11" t="s">
        <v>45</v>
      </c>
      <c r="D47" s="12">
        <v>38.0</v>
      </c>
    </row>
    <row r="48" spans="1:4" customHeight="1" ht="130">
      <c r="A48"/>
      <c r="B48" s="10" t="str">
        <f>"01121"</f>
        <v>01121</v>
      </c>
      <c r="C48" s="11" t="s">
        <v>46</v>
      </c>
      <c r="D48" s="12">
        <v>53.0</v>
      </c>
    </row>
    <row r="49" spans="1:4" customHeight="1" ht="130">
      <c r="A49"/>
      <c r="B49" s="10" t="str">
        <f>"01122"</f>
        <v>01122</v>
      </c>
      <c r="C49" s="11" t="s">
        <v>47</v>
      </c>
      <c r="D49" s="12">
        <v>60.0</v>
      </c>
    </row>
    <row r="50" spans="1:4" customHeight="1" ht="130">
      <c r="A50"/>
      <c r="B50" s="10" t="str">
        <f>"01123"</f>
        <v>01123</v>
      </c>
      <c r="C50" s="11" t="s">
        <v>48</v>
      </c>
      <c r="D50" s="12">
        <v>74.0</v>
      </c>
    </row>
    <row r="51" spans="1:4" customHeight="1" ht="130">
      <c r="A51"/>
      <c r="B51" s="10" t="str">
        <f>"01124"</f>
        <v>01124</v>
      </c>
      <c r="C51" s="11" t="s">
        <v>49</v>
      </c>
      <c r="D51" s="12">
        <v>12.0</v>
      </c>
    </row>
    <row r="52" spans="1:4" customHeight="1" ht="130">
      <c r="A52"/>
      <c r="B52" s="10" t="str">
        <f>"01125"</f>
        <v>01125</v>
      </c>
      <c r="C52" s="11" t="s">
        <v>50</v>
      </c>
      <c r="D52" s="12">
        <v>15.0</v>
      </c>
    </row>
    <row r="53" spans="1:4" customHeight="1" ht="130">
      <c r="A53"/>
      <c r="B53" s="10" t="str">
        <f>"01126"</f>
        <v>01126</v>
      </c>
      <c r="C53" s="11" t="s">
        <v>51</v>
      </c>
      <c r="D53" s="12">
        <v>22.0</v>
      </c>
    </row>
    <row r="54" spans="1:4" customHeight="1" ht="130">
      <c r="A54"/>
      <c r="B54" s="10" t="str">
        <f>"01127"</f>
        <v>01127</v>
      </c>
      <c r="C54" s="11" t="s">
        <v>52</v>
      </c>
      <c r="D54" s="12">
        <v>28.0</v>
      </c>
    </row>
    <row r="55" spans="1:4" customHeight="1" ht="130">
      <c r="A55"/>
      <c r="B55" s="10" t="str">
        <f>"01128"</f>
        <v>01128</v>
      </c>
      <c r="C55" s="11" t="s">
        <v>53</v>
      </c>
      <c r="D55" s="12">
        <v>35.0</v>
      </c>
    </row>
    <row r="56" spans="1:4" customHeight="1" ht="130">
      <c r="A56"/>
      <c r="B56" s="10" t="str">
        <f>"01129"</f>
        <v>01129</v>
      </c>
      <c r="C56" s="11" t="s">
        <v>54</v>
      </c>
      <c r="D56" s="12">
        <v>46.0</v>
      </c>
    </row>
    <row r="57" spans="1:4" customHeight="1" ht="130">
      <c r="A57"/>
      <c r="B57" s="10" t="str">
        <f>"01130"</f>
        <v>01130</v>
      </c>
      <c r="C57" s="11" t="s">
        <v>55</v>
      </c>
      <c r="D57" s="12">
        <v>27.0</v>
      </c>
    </row>
    <row r="58" spans="1:4" customHeight="1" ht="130">
      <c r="A58"/>
      <c r="B58" s="10" t="str">
        <f>"01131"</f>
        <v>01131</v>
      </c>
      <c r="C58" s="11" t="s">
        <v>56</v>
      </c>
      <c r="D58" s="12">
        <v>30.0</v>
      </c>
    </row>
    <row r="59" spans="1:4" customHeight="1" ht="130">
      <c r="A59"/>
      <c r="B59" s="10" t="str">
        <f>"01132"</f>
        <v>01132</v>
      </c>
      <c r="C59" s="11" t="s">
        <v>57</v>
      </c>
      <c r="D59" s="12">
        <v>40.0</v>
      </c>
    </row>
    <row r="60" spans="1:4" customHeight="1" ht="130">
      <c r="A60"/>
      <c r="B60" s="10" t="str">
        <f>"01133"</f>
        <v>01133</v>
      </c>
      <c r="C60" s="11" t="s">
        <v>58</v>
      </c>
      <c r="D60" s="12">
        <v>58.0</v>
      </c>
    </row>
    <row r="61" spans="1:4" customHeight="1" ht="130">
      <c r="A61"/>
      <c r="B61" s="10" t="str">
        <f>"01134"</f>
        <v>01134</v>
      </c>
      <c r="C61" s="11" t="s">
        <v>59</v>
      </c>
      <c r="D61" s="12">
        <v>60.0</v>
      </c>
    </row>
    <row r="62" spans="1:4" customHeight="1" ht="130">
      <c r="A62"/>
      <c r="B62" s="10" t="str">
        <f>"01135"</f>
        <v>01135</v>
      </c>
      <c r="C62" s="11" t="s">
        <v>60</v>
      </c>
      <c r="D62" s="12">
        <v>86.0</v>
      </c>
    </row>
    <row r="63" spans="1:4" customHeight="1" ht="130">
      <c r="A63"/>
      <c r="B63" s="10" t="str">
        <f>"01136"</f>
        <v>01136</v>
      </c>
      <c r="C63" s="11" t="s">
        <v>61</v>
      </c>
      <c r="D63" s="12">
        <v>190.0</v>
      </c>
    </row>
    <row r="64" spans="1:4" customHeight="1" ht="130">
      <c r="A64"/>
      <c r="B64" s="10" t="str">
        <f>"01137"</f>
        <v>01137</v>
      </c>
      <c r="C64" s="11" t="s">
        <v>62</v>
      </c>
      <c r="D64" s="12">
        <v>265.0</v>
      </c>
    </row>
    <row r="65" spans="1:4" customHeight="1" ht="130">
      <c r="A65"/>
      <c r="B65" s="10" t="str">
        <f>"01138"</f>
        <v>01138</v>
      </c>
      <c r="C65" s="11" t="s">
        <v>63</v>
      </c>
      <c r="D65" s="12">
        <v>390.0</v>
      </c>
    </row>
    <row r="66" spans="1:4" customHeight="1" ht="130">
      <c r="A66"/>
      <c r="B66" s="10" t="str">
        <f>"01139"</f>
        <v>01139</v>
      </c>
      <c r="C66" s="11" t="s">
        <v>64</v>
      </c>
      <c r="D66" s="12">
        <v>1750.0</v>
      </c>
    </row>
    <row r="67" spans="1:4" customHeight="1" ht="130">
      <c r="A67"/>
      <c r="B67" s="10" t="str">
        <f>"01140"</f>
        <v>01140</v>
      </c>
      <c r="C67" s="11" t="s">
        <v>65</v>
      </c>
      <c r="D67" s="12">
        <v>85.0</v>
      </c>
    </row>
    <row r="68" spans="1:4" customHeight="1" ht="130">
      <c r="A68"/>
      <c r="B68" s="10" t="str">
        <f>"01141"</f>
        <v>01141</v>
      </c>
      <c r="C68" s="11" t="s">
        <v>66</v>
      </c>
      <c r="D68" s="12">
        <v>176.0</v>
      </c>
    </row>
    <row r="69" spans="1:4" customHeight="1" ht="130">
      <c r="A69"/>
      <c r="B69" s="10" t="str">
        <f>"01142"</f>
        <v>01142</v>
      </c>
      <c r="C69" s="11" t="s">
        <v>67</v>
      </c>
      <c r="D69" s="12">
        <v>200.0</v>
      </c>
    </row>
    <row r="70" spans="1:4" customHeight="1" ht="130">
      <c r="A70"/>
      <c r="B70" s="10" t="str">
        <f>"01143"</f>
        <v>01143</v>
      </c>
      <c r="C70" s="11" t="s">
        <v>68</v>
      </c>
      <c r="D70" s="12">
        <v>210.0</v>
      </c>
    </row>
    <row r="71" spans="1:4" customHeight="1" ht="130">
      <c r="A71"/>
      <c r="B71" s="10" t="str">
        <f>"01144"</f>
        <v>01144</v>
      </c>
      <c r="C71" s="11" t="s">
        <v>69</v>
      </c>
      <c r="D71" s="12">
        <v>330.0</v>
      </c>
    </row>
    <row r="72" spans="1:4" customHeight="1" ht="130">
      <c r="A72"/>
      <c r="B72" s="10" t="str">
        <f>"01145"</f>
        <v>01145</v>
      </c>
      <c r="C72" s="11" t="s">
        <v>70</v>
      </c>
      <c r="D72" s="12">
        <v>335.0</v>
      </c>
    </row>
    <row r="73" spans="1:4" customHeight="1" ht="130">
      <c r="A73"/>
      <c r="B73" s="10" t="str">
        <f>"01146"</f>
        <v>01146</v>
      </c>
      <c r="C73" s="11" t="s">
        <v>71</v>
      </c>
      <c r="D73" s="12">
        <v>656.0</v>
      </c>
    </row>
    <row r="74" spans="1:4" customHeight="1" ht="130">
      <c r="A74"/>
      <c r="B74" s="10" t="str">
        <f>"01151"</f>
        <v>01151</v>
      </c>
      <c r="C74" s="11" t="s">
        <v>72</v>
      </c>
      <c r="D74" s="12">
        <v>276.0</v>
      </c>
    </row>
    <row r="75" spans="1:4" customHeight="1" ht="130">
      <c r="A75"/>
      <c r="B75" s="10" t="str">
        <f>"01152"</f>
        <v>01152</v>
      </c>
      <c r="C75" s="11" t="s">
        <v>73</v>
      </c>
      <c r="D75" s="12">
        <v>170.0</v>
      </c>
    </row>
    <row r="76" spans="1:4" customHeight="1" ht="130">
      <c r="A76"/>
      <c r="B76" s="10" t="str">
        <f>"01153"</f>
        <v>01153</v>
      </c>
      <c r="C76" s="11" t="s">
        <v>74</v>
      </c>
      <c r="D76" s="12">
        <v>276.0</v>
      </c>
    </row>
    <row r="77" spans="1:4" customHeight="1" ht="130">
      <c r="A77"/>
      <c r="B77" s="10" t="str">
        <f>"01155"</f>
        <v>01155</v>
      </c>
      <c r="C77" s="11" t="s">
        <v>75</v>
      </c>
      <c r="D77" s="12">
        <v>650.0</v>
      </c>
    </row>
    <row r="78" spans="1:4" customHeight="1" ht="130">
      <c r="A78"/>
      <c r="B78" s="10" t="str">
        <f>"01156"</f>
        <v>01156</v>
      </c>
      <c r="C78" s="11" t="s">
        <v>76</v>
      </c>
      <c r="D78" s="12">
        <v>985.0</v>
      </c>
    </row>
    <row r="79" spans="1:4" customHeight="1" ht="130">
      <c r="A79"/>
      <c r="B79" s="10" t="str">
        <f>"01157"</f>
        <v>01157</v>
      </c>
      <c r="C79" s="11" t="s">
        <v>77</v>
      </c>
      <c r="D79" s="12">
        <v>1188.0</v>
      </c>
    </row>
    <row r="80" spans="1:4" customHeight="1" ht="130">
      <c r="A80"/>
      <c r="B80" s="10" t="str">
        <f>"01161"</f>
        <v>01161</v>
      </c>
      <c r="C80" s="11" t="s">
        <v>78</v>
      </c>
      <c r="D80" s="12">
        <v>782.0</v>
      </c>
    </row>
    <row r="81" spans="1:4" customHeight="1" ht="130">
      <c r="A81"/>
      <c r="B81" s="10" t="str">
        <f>"01162"</f>
        <v>01162</v>
      </c>
      <c r="C81" s="11" t="s">
        <v>79</v>
      </c>
      <c r="D81" s="12">
        <v>105.0</v>
      </c>
    </row>
    <row r="82" spans="1:4" customHeight="1" ht="130">
      <c r="A82"/>
      <c r="B82" s="10" t="str">
        <f>"01163"</f>
        <v>01163</v>
      </c>
      <c r="C82" s="11" t="s">
        <v>80</v>
      </c>
      <c r="D82" s="12">
        <v>85.0</v>
      </c>
    </row>
    <row r="83" spans="1:4" customHeight="1" ht="130">
      <c r="A83"/>
      <c r="B83" s="10" t="str">
        <f>"01165"</f>
        <v>01165</v>
      </c>
      <c r="C83" s="11" t="s">
        <v>81</v>
      </c>
      <c r="D83" s="12">
        <v>277.0</v>
      </c>
    </row>
    <row r="84" spans="1:4" customHeight="1" ht="130">
      <c r="A84"/>
      <c r="B84" s="10" t="str">
        <f>"01166"</f>
        <v>01166</v>
      </c>
      <c r="C84" s="11" t="s">
        <v>82</v>
      </c>
      <c r="D84" s="12">
        <v>100.0</v>
      </c>
    </row>
    <row r="85" spans="1:4" customHeight="1" ht="130">
      <c r="A85"/>
      <c r="B85" s="10" t="str">
        <f>"01167"</f>
        <v>01167</v>
      </c>
      <c r="C85" s="11" t="s">
        <v>83</v>
      </c>
      <c r="D85" s="12">
        <v>170.0</v>
      </c>
    </row>
    <row r="86" spans="1:4" customHeight="1" ht="130">
      <c r="A86"/>
      <c r="B86" s="10" t="str">
        <f>"01168"</f>
        <v>01168</v>
      </c>
      <c r="C86" s="11" t="s">
        <v>84</v>
      </c>
      <c r="D86" s="12">
        <v>250.0</v>
      </c>
    </row>
    <row r="87" spans="1:4" customHeight="1" ht="130">
      <c r="A87"/>
      <c r="B87" s="10" t="str">
        <f>"01169"</f>
        <v>01169</v>
      </c>
      <c r="C87" s="11" t="s">
        <v>85</v>
      </c>
      <c r="D87" s="12">
        <v>20.0</v>
      </c>
    </row>
    <row r="88" spans="1:4" customHeight="1" ht="130">
      <c r="A88"/>
      <c r="B88" s="10" t="str">
        <f>"01170"</f>
        <v>01170</v>
      </c>
      <c r="C88" s="11" t="s">
        <v>86</v>
      </c>
      <c r="D88" s="12">
        <v>35.0</v>
      </c>
    </row>
    <row r="89" spans="1:4" customHeight="1" ht="130">
      <c r="A89"/>
      <c r="B89" s="10" t="str">
        <f>"01171"</f>
        <v>01171</v>
      </c>
      <c r="C89" s="11" t="s">
        <v>87</v>
      </c>
      <c r="D89" s="12">
        <v>40.0</v>
      </c>
    </row>
    <row r="90" spans="1:4" customHeight="1" ht="130">
      <c r="A90"/>
      <c r="B90" s="10" t="str">
        <f>"01172"</f>
        <v>01172</v>
      </c>
      <c r="C90" s="11" t="s">
        <v>88</v>
      </c>
      <c r="D90" s="12">
        <v>53.0</v>
      </c>
    </row>
    <row r="91" spans="1:4" customHeight="1" ht="130">
      <c r="A91"/>
      <c r="B91" s="10" t="str">
        <f>"01173"</f>
        <v>01173</v>
      </c>
      <c r="C91" s="11" t="s">
        <v>89</v>
      </c>
      <c r="D91" s="12">
        <v>83.0</v>
      </c>
    </row>
    <row r="92" spans="1:4" customHeight="1" ht="130">
      <c r="A92"/>
      <c r="B92" s="10" t="str">
        <f>"01174"</f>
        <v>01174</v>
      </c>
      <c r="C92" s="11" t="s">
        <v>90</v>
      </c>
      <c r="D92" s="12">
        <v>175.0</v>
      </c>
    </row>
    <row r="93" spans="1:4" customHeight="1" ht="130">
      <c r="A93"/>
      <c r="B93" s="10" t="str">
        <f>"01175"</f>
        <v>01175</v>
      </c>
      <c r="C93" s="11" t="s">
        <v>91</v>
      </c>
      <c r="D93" s="12">
        <v>83.0</v>
      </c>
    </row>
    <row r="94" spans="1:4" customHeight="1" ht="130">
      <c r="A94"/>
      <c r="B94" s="10" t="str">
        <f>"01176"</f>
        <v>01176</v>
      </c>
      <c r="C94" s="11" t="s">
        <v>92</v>
      </c>
      <c r="D94" s="12">
        <v>118.0</v>
      </c>
    </row>
    <row r="95" spans="1:4" customHeight="1" ht="130">
      <c r="A95"/>
      <c r="B95" s="10" t="str">
        <f>"01177"</f>
        <v>01177</v>
      </c>
      <c r="C95" s="11" t="s">
        <v>93</v>
      </c>
      <c r="D95" s="12">
        <v>147.0</v>
      </c>
    </row>
    <row r="96" spans="1:4" customHeight="1" ht="130">
      <c r="A96"/>
      <c r="B96" s="10" t="str">
        <f>"01178"</f>
        <v>01178</v>
      </c>
      <c r="C96" s="11" t="s">
        <v>94</v>
      </c>
      <c r="D96" s="12">
        <v>80.0</v>
      </c>
    </row>
    <row r="97" spans="1:4" customHeight="1" ht="130">
      <c r="A97"/>
      <c r="B97" s="10" t="str">
        <f>"01179"</f>
        <v>01179</v>
      </c>
      <c r="C97" s="11" t="s">
        <v>95</v>
      </c>
      <c r="D97" s="12">
        <v>90.0</v>
      </c>
    </row>
    <row r="98" spans="1:4" customHeight="1" ht="130">
      <c r="A98"/>
      <c r="B98" s="10" t="str">
        <f>"01180"</f>
        <v>01180</v>
      </c>
      <c r="C98" s="11" t="s">
        <v>96</v>
      </c>
      <c r="D98" s="12">
        <v>64.0</v>
      </c>
    </row>
    <row r="99" spans="1:4" customHeight="1" ht="130">
      <c r="A99"/>
      <c r="B99" s="10" t="str">
        <f>"01181"</f>
        <v>01181</v>
      </c>
      <c r="C99" s="11" t="s">
        <v>97</v>
      </c>
      <c r="D99" s="12">
        <v>72.0</v>
      </c>
    </row>
    <row r="100" spans="1:4" customHeight="1" ht="130">
      <c r="A100"/>
      <c r="B100" s="10" t="str">
        <f>"01182"</f>
        <v>01182</v>
      </c>
      <c r="C100" s="11" t="s">
        <v>98</v>
      </c>
      <c r="D100" s="12">
        <v>97.0</v>
      </c>
    </row>
    <row r="101" spans="1:4" customHeight="1" ht="130">
      <c r="A101"/>
      <c r="B101" s="10" t="str">
        <f>"01183"</f>
        <v>01183</v>
      </c>
      <c r="C101" s="11" t="s">
        <v>99</v>
      </c>
      <c r="D101" s="12">
        <v>55.0</v>
      </c>
    </row>
    <row r="102" spans="1:4" customHeight="1" ht="130">
      <c r="A102"/>
      <c r="B102" s="10" t="str">
        <f>"01184"</f>
        <v>01184</v>
      </c>
      <c r="C102" s="11" t="s">
        <v>100</v>
      </c>
      <c r="D102" s="12">
        <v>80.0</v>
      </c>
    </row>
    <row r="103" spans="1:4" customHeight="1" ht="130">
      <c r="A103"/>
      <c r="B103" s="10" t="str">
        <f>"01185"</f>
        <v>01185</v>
      </c>
      <c r="C103" s="11" t="s">
        <v>101</v>
      </c>
      <c r="D103" s="12">
        <v>49.0</v>
      </c>
    </row>
    <row r="104" spans="1:4" customHeight="1" ht="130">
      <c r="A104"/>
      <c r="B104" s="10" t="str">
        <f>"01186"</f>
        <v>01186</v>
      </c>
      <c r="C104" s="11" t="s">
        <v>102</v>
      </c>
      <c r="D104" s="12">
        <v>67.0</v>
      </c>
    </row>
    <row r="105" spans="1:4" customHeight="1" ht="130">
      <c r="A105"/>
      <c r="B105" s="10" t="str">
        <f>"01187"</f>
        <v>01187</v>
      </c>
      <c r="C105" s="11" t="s">
        <v>103</v>
      </c>
      <c r="D105" s="12">
        <v>128.0</v>
      </c>
    </row>
    <row r="106" spans="1:4" customHeight="1" ht="130">
      <c r="A106"/>
      <c r="B106" s="10" t="str">
        <f>"01188"</f>
        <v>01188</v>
      </c>
      <c r="C106" s="11" t="s">
        <v>104</v>
      </c>
      <c r="D106" s="12">
        <v>40.0</v>
      </c>
    </row>
    <row r="107" spans="1:4" customHeight="1" ht="130">
      <c r="A107"/>
      <c r="B107" s="10" t="str">
        <f>"01189"</f>
        <v>01189</v>
      </c>
      <c r="C107" s="11" t="s">
        <v>105</v>
      </c>
      <c r="D107" s="12">
        <v>35.0</v>
      </c>
    </row>
    <row r="108" spans="1:4" customHeight="1" ht="130">
      <c r="A108"/>
      <c r="B108" s="10" t="str">
        <f>"01190"</f>
        <v>01190</v>
      </c>
      <c r="C108" s="11" t="s">
        <v>106</v>
      </c>
      <c r="D108" s="12">
        <v>48.0</v>
      </c>
    </row>
    <row r="109" spans="1:4" customHeight="1" ht="130">
      <c r="A109"/>
      <c r="B109" s="10" t="str">
        <f>"01191"</f>
        <v>01191</v>
      </c>
      <c r="C109" s="11" t="s">
        <v>107</v>
      </c>
      <c r="D109" s="12">
        <v>60.0</v>
      </c>
    </row>
    <row r="110" spans="1:4" customHeight="1" ht="130">
      <c r="A110"/>
      <c r="B110" s="10" t="str">
        <f>"01193"</f>
        <v>01193</v>
      </c>
      <c r="C110" s="11" t="s">
        <v>108</v>
      </c>
      <c r="D110" s="12">
        <v>35.0</v>
      </c>
    </row>
    <row r="111" spans="1:4" customHeight="1" ht="130">
      <c r="A111"/>
      <c r="B111" s="10" t="str">
        <f>"01194"</f>
        <v>01194</v>
      </c>
      <c r="C111" s="11" t="s">
        <v>109</v>
      </c>
      <c r="D111" s="12">
        <v>40.0</v>
      </c>
    </row>
    <row r="112" spans="1:4" customHeight="1" ht="130">
      <c r="A112"/>
      <c r="B112" s="10" t="str">
        <f>"01195"</f>
        <v>01195</v>
      </c>
      <c r="C112" s="11" t="s">
        <v>110</v>
      </c>
      <c r="D112" s="12">
        <v>54.0</v>
      </c>
    </row>
    <row r="113" spans="1:4" customHeight="1" ht="130">
      <c r="A113"/>
      <c r="B113" s="10" t="str">
        <f>"01196"</f>
        <v>01196</v>
      </c>
      <c r="C113" s="11" t="s">
        <v>111</v>
      </c>
      <c r="D113" s="12">
        <v>56.0</v>
      </c>
    </row>
    <row r="114" spans="1:4" customHeight="1" ht="130">
      <c r="A114"/>
      <c r="B114" s="10" t="str">
        <f>"01197"</f>
        <v>01197</v>
      </c>
      <c r="C114" s="11" t="s">
        <v>112</v>
      </c>
      <c r="D114" s="12">
        <v>160.0</v>
      </c>
    </row>
    <row r="115" spans="1:4" customHeight="1" ht="130">
      <c r="A115"/>
      <c r="B115" s="10" t="str">
        <f>"01198"</f>
        <v>01198</v>
      </c>
      <c r="C115" s="11" t="s">
        <v>113</v>
      </c>
      <c r="D115" s="12">
        <v>260.0</v>
      </c>
    </row>
    <row r="116" spans="1:4" customHeight="1" ht="130">
      <c r="A116"/>
      <c r="B116" s="10" t="str">
        <f>"01199"</f>
        <v>01199</v>
      </c>
      <c r="C116" s="11" t="s">
        <v>114</v>
      </c>
      <c r="D116" s="12">
        <v>120.0</v>
      </c>
    </row>
    <row r="117" spans="1:4" customHeight="1" ht="130">
      <c r="A117"/>
      <c r="B117" s="10" t="str">
        <f>"01201"</f>
        <v>01201</v>
      </c>
      <c r="C117" s="11" t="s">
        <v>115</v>
      </c>
      <c r="D117" s="12">
        <v>110.0</v>
      </c>
    </row>
    <row r="118" spans="1:4" customHeight="1" ht="130">
      <c r="A118"/>
      <c r="B118" s="10" t="str">
        <f>"01204"</f>
        <v>01204</v>
      </c>
      <c r="C118" s="11" t="s">
        <v>116</v>
      </c>
      <c r="D118" s="12">
        <v>60.0</v>
      </c>
    </row>
    <row r="119" spans="1:4" customHeight="1" ht="130">
      <c r="A119"/>
      <c r="B119" s="10" t="str">
        <f>"01205"</f>
        <v>01205</v>
      </c>
      <c r="C119" s="11" t="s">
        <v>117</v>
      </c>
      <c r="D119" s="12">
        <v>122.0</v>
      </c>
    </row>
    <row r="120" spans="1:4" customHeight="1" ht="130">
      <c r="A120"/>
      <c r="B120" s="10" t="str">
        <f>"01206"</f>
        <v>01206</v>
      </c>
      <c r="C120" s="11" t="s">
        <v>118</v>
      </c>
      <c r="D120" s="12">
        <v>300.0</v>
      </c>
    </row>
    <row r="121" spans="1:4" customHeight="1" ht="130">
      <c r="A121"/>
      <c r="B121" s="10" t="str">
        <f>"01359"</f>
        <v>01359</v>
      </c>
      <c r="C121" s="11" t="s">
        <v>119</v>
      </c>
      <c r="D121" s="12">
        <v>88.0</v>
      </c>
    </row>
    <row r="122" spans="1:4" customHeight="1" ht="130">
      <c r="A122"/>
      <c r="B122" s="10" t="str">
        <f>"01395"</f>
        <v>01395</v>
      </c>
      <c r="C122" s="11" t="s">
        <v>120</v>
      </c>
      <c r="D122" s="12">
        <v>157.0</v>
      </c>
    </row>
    <row r="123" spans="1:4" customHeight="1" ht="130">
      <c r="A123"/>
      <c r="B123" s="10" t="str">
        <f>"01396"</f>
        <v>01396</v>
      </c>
      <c r="C123" s="11" t="s">
        <v>121</v>
      </c>
      <c r="D123" s="12">
        <v>167.0</v>
      </c>
    </row>
    <row r="124" spans="1:4" customHeight="1" ht="130">
      <c r="A124"/>
      <c r="B124" s="10" t="str">
        <f>"01768"</f>
        <v>01768</v>
      </c>
      <c r="C124" s="11" t="s">
        <v>122</v>
      </c>
      <c r="D124" s="12">
        <v>1564.0</v>
      </c>
    </row>
    <row r="125" spans="1:4" customHeight="1" ht="130">
      <c r="A125"/>
      <c r="B125" s="10" t="str">
        <f>"02023"</f>
        <v>02023</v>
      </c>
      <c r="C125" s="11" t="s">
        <v>123</v>
      </c>
      <c r="D125" s="12">
        <v>91.0</v>
      </c>
    </row>
    <row r="126" spans="1:4" customHeight="1" ht="130">
      <c r="A126"/>
      <c r="B126" s="10" t="str">
        <f>"02026"</f>
        <v>02026</v>
      </c>
      <c r="C126" s="11" t="s">
        <v>124</v>
      </c>
      <c r="D126" s="12">
        <v>100.0</v>
      </c>
    </row>
    <row r="127" spans="1:4" customHeight="1" ht="130">
      <c r="A127"/>
      <c r="B127" s="10" t="str">
        <f>"02027"</f>
        <v>02027</v>
      </c>
      <c r="C127" s="11" t="s">
        <v>125</v>
      </c>
      <c r="D127" s="12">
        <v>137.0</v>
      </c>
    </row>
    <row r="128" spans="1:4" customHeight="1" ht="130">
      <c r="A128"/>
      <c r="B128" s="10" t="str">
        <f>"02028"</f>
        <v>02028</v>
      </c>
      <c r="C128" s="11" t="s">
        <v>126</v>
      </c>
      <c r="D128" s="12">
        <v>137.0</v>
      </c>
    </row>
    <row r="129" spans="1:4" customHeight="1" ht="130">
      <c r="A129"/>
      <c r="B129" s="10" t="str">
        <f>"02030"</f>
        <v>02030</v>
      </c>
      <c r="C129" s="11" t="s">
        <v>127</v>
      </c>
      <c r="D129" s="12">
        <v>125.0</v>
      </c>
    </row>
    <row r="130" spans="1:4" customHeight="1" ht="130">
      <c r="A130"/>
      <c r="B130" s="10" t="str">
        <f>"02031"</f>
        <v>02031</v>
      </c>
      <c r="C130" s="11" t="s">
        <v>128</v>
      </c>
      <c r="D130" s="12">
        <v>90.0</v>
      </c>
    </row>
    <row r="131" spans="1:4" customHeight="1" ht="130">
      <c r="A131"/>
      <c r="B131" s="10" t="str">
        <f>"02122"</f>
        <v>02122</v>
      </c>
      <c r="C131" s="11" t="s">
        <v>129</v>
      </c>
      <c r="D131" s="12">
        <v>128.0</v>
      </c>
    </row>
    <row r="132" spans="1:4" customHeight="1" ht="130">
      <c r="A132"/>
      <c r="B132" s="10" t="str">
        <f>"02123"</f>
        <v>02123</v>
      </c>
      <c r="C132" s="11" t="s">
        <v>130</v>
      </c>
      <c r="D132" s="12">
        <v>148.0</v>
      </c>
    </row>
    <row r="133" spans="1:4" customHeight="1" ht="130">
      <c r="A133"/>
      <c r="B133" s="10" t="str">
        <f>"02124"</f>
        <v>02124</v>
      </c>
      <c r="C133" s="11" t="s">
        <v>131</v>
      </c>
      <c r="D133" s="12">
        <v>100.0</v>
      </c>
    </row>
    <row r="134" spans="1:4" customHeight="1" ht="130">
      <c r="A134"/>
      <c r="B134" s="10" t="str">
        <f>"02125"</f>
        <v>02125</v>
      </c>
      <c r="C134" s="11" t="s">
        <v>132</v>
      </c>
      <c r="D134" s="12">
        <v>120.0</v>
      </c>
    </row>
    <row r="135" spans="1:4" customHeight="1" ht="130">
      <c r="A135"/>
      <c r="B135" s="10" t="str">
        <f>"02126"</f>
        <v>02126</v>
      </c>
      <c r="C135" s="11" t="s">
        <v>133</v>
      </c>
      <c r="D135" s="12">
        <v>61.0</v>
      </c>
    </row>
    <row r="136" spans="1:4" customHeight="1" ht="130">
      <c r="A136"/>
      <c r="B136" s="10" t="str">
        <f>"02127"</f>
        <v>02127</v>
      </c>
      <c r="C136" s="11" t="s">
        <v>134</v>
      </c>
      <c r="D136" s="12">
        <v>180.0</v>
      </c>
    </row>
    <row r="137" spans="1:4" customHeight="1" ht="130">
      <c r="A137"/>
      <c r="B137" s="10" t="str">
        <f>"02128"</f>
        <v>02128</v>
      </c>
      <c r="C137" s="11" t="s">
        <v>135</v>
      </c>
      <c r="D137" s="12">
        <v>146.0</v>
      </c>
    </row>
    <row r="138" spans="1:4" customHeight="1" ht="130">
      <c r="A138"/>
      <c r="B138" s="10" t="str">
        <f>"02398"</f>
        <v>02398</v>
      </c>
      <c r="C138" s="11" t="s">
        <v>136</v>
      </c>
      <c r="D138" s="12">
        <v>676.0</v>
      </c>
    </row>
    <row r="139" spans="1:4" customHeight="1" ht="130">
      <c r="A139"/>
      <c r="B139" s="10" t="str">
        <f>"02425"</f>
        <v>02425</v>
      </c>
      <c r="C139" s="11" t="s">
        <v>137</v>
      </c>
      <c r="D139" s="12">
        <v>36.0</v>
      </c>
    </row>
    <row r="140" spans="1:4" customHeight="1" ht="130">
      <c r="A140"/>
      <c r="B140" s="10" t="str">
        <f>"02479"</f>
        <v>02479</v>
      </c>
      <c r="C140" s="11" t="s">
        <v>138</v>
      </c>
      <c r="D140" s="12">
        <v>28.0</v>
      </c>
    </row>
    <row r="141" spans="1:4" customHeight="1" ht="130">
      <c r="A141"/>
      <c r="B141" s="10" t="str">
        <f>"02546"</f>
        <v>02546</v>
      </c>
      <c r="C141" s="11" t="s">
        <v>139</v>
      </c>
      <c r="D141" s="12">
        <v>100.0</v>
      </c>
    </row>
    <row r="142" spans="1:4" customHeight="1" ht="130">
      <c r="A142"/>
      <c r="B142" s="10" t="str">
        <f>"02691"</f>
        <v>02691</v>
      </c>
      <c r="C142" s="11" t="s">
        <v>140</v>
      </c>
      <c r="D142" s="12">
        <v>93.0</v>
      </c>
    </row>
    <row r="143" spans="1:4" customHeight="1" ht="130">
      <c r="A143"/>
      <c r="B143" s="10" t="str">
        <f>"02701"</f>
        <v>02701</v>
      </c>
      <c r="C143" s="11" t="s">
        <v>141</v>
      </c>
      <c r="D143" s="12">
        <v>233.0</v>
      </c>
    </row>
    <row r="144" spans="1:4" customHeight="1" ht="130">
      <c r="A144"/>
      <c r="B144" s="10" t="str">
        <f>"02702"</f>
        <v>02702</v>
      </c>
      <c r="C144" s="11" t="s">
        <v>142</v>
      </c>
      <c r="D144" s="12">
        <v>94.0</v>
      </c>
    </row>
    <row r="145" spans="1:4" customHeight="1" ht="130">
      <c r="A145"/>
      <c r="B145" s="10" t="str">
        <f>"02703"</f>
        <v>02703</v>
      </c>
      <c r="C145" s="11" t="s">
        <v>143</v>
      </c>
      <c r="D145" s="12">
        <v>117.0</v>
      </c>
    </row>
    <row r="146" spans="1:4" customHeight="1" ht="130">
      <c r="A146"/>
      <c r="B146" s="10" t="str">
        <f>"02704"</f>
        <v>02704</v>
      </c>
      <c r="C146" s="11" t="s">
        <v>144</v>
      </c>
      <c r="D146" s="12">
        <v>70.0</v>
      </c>
    </row>
    <row r="147" spans="1:4" customHeight="1" ht="130">
      <c r="A147"/>
      <c r="B147" s="10" t="str">
        <f>"02705"</f>
        <v>02705</v>
      </c>
      <c r="C147" s="11" t="s">
        <v>145</v>
      </c>
      <c r="D147" s="12">
        <v>115.0</v>
      </c>
    </row>
    <row r="148" spans="1:4" customHeight="1" ht="130">
      <c r="A148"/>
      <c r="B148" s="10" t="str">
        <f>"02706"</f>
        <v>02706</v>
      </c>
      <c r="C148" s="11" t="s">
        <v>146</v>
      </c>
      <c r="D148" s="12">
        <v>99.0</v>
      </c>
    </row>
    <row r="149" spans="1:4" customHeight="1" ht="130">
      <c r="A149"/>
      <c r="B149" s="10" t="str">
        <f>"02707"</f>
        <v>02707</v>
      </c>
      <c r="C149" s="11" t="s">
        <v>147</v>
      </c>
      <c r="D149" s="12">
        <v>125.0</v>
      </c>
    </row>
    <row r="150" spans="1:4" customHeight="1" ht="130">
      <c r="A150"/>
      <c r="B150" s="10" t="str">
        <f>"02708"</f>
        <v>02708</v>
      </c>
      <c r="C150" s="11" t="s">
        <v>148</v>
      </c>
      <c r="D150" s="12">
        <v>53.0</v>
      </c>
    </row>
    <row r="151" spans="1:4" customHeight="1" ht="130">
      <c r="A151"/>
      <c r="B151" s="10" t="str">
        <f>"02709"</f>
        <v>02709</v>
      </c>
      <c r="C151" s="11" t="s">
        <v>149</v>
      </c>
      <c r="D151" s="12">
        <v>82.0</v>
      </c>
    </row>
    <row r="152" spans="1:4" customHeight="1" ht="130">
      <c r="A152"/>
      <c r="B152" s="10" t="str">
        <f>"02710"</f>
        <v>02710</v>
      </c>
      <c r="C152" s="11" t="s">
        <v>150</v>
      </c>
      <c r="D152" s="12">
        <v>54.0</v>
      </c>
    </row>
    <row r="153" spans="1:4" customHeight="1" ht="130">
      <c r="A153"/>
      <c r="B153" s="10" t="str">
        <f>"02711"</f>
        <v>02711</v>
      </c>
      <c r="C153" s="11" t="s">
        <v>151</v>
      </c>
      <c r="D153" s="12">
        <v>118.0</v>
      </c>
    </row>
    <row r="154" spans="1:4" customHeight="1" ht="130">
      <c r="A154"/>
      <c r="B154" s="10" t="str">
        <f>"02712"</f>
        <v>02712</v>
      </c>
      <c r="C154" s="11" t="s">
        <v>152</v>
      </c>
      <c r="D154" s="12">
        <v>86.0</v>
      </c>
    </row>
    <row r="155" spans="1:4" customHeight="1" ht="130">
      <c r="A155"/>
      <c r="B155" s="10" t="str">
        <f>"02714"</f>
        <v>02714</v>
      </c>
      <c r="C155" s="11" t="s">
        <v>153</v>
      </c>
      <c r="D155" s="12">
        <v>122.0</v>
      </c>
    </row>
    <row r="156" spans="1:4" customHeight="1" ht="130">
      <c r="A156"/>
      <c r="B156" s="10" t="str">
        <f>"02743"</f>
        <v>02743</v>
      </c>
      <c r="C156" s="11" t="s">
        <v>154</v>
      </c>
      <c r="D156" s="12">
        <v>115.0</v>
      </c>
    </row>
    <row r="157" spans="1:4" customHeight="1" ht="130">
      <c r="A157"/>
      <c r="B157" s="10" t="str">
        <f>"02744"</f>
        <v>02744</v>
      </c>
      <c r="C157" s="11" t="s">
        <v>155</v>
      </c>
      <c r="D157" s="12">
        <v>65.0</v>
      </c>
    </row>
    <row r="158" spans="1:4" customHeight="1" ht="130">
      <c r="A158"/>
      <c r="B158" s="10" t="str">
        <f>"02745"</f>
        <v>02745</v>
      </c>
      <c r="C158" s="11" t="s">
        <v>156</v>
      </c>
      <c r="D158" s="12">
        <v>106.0</v>
      </c>
    </row>
    <row r="159" spans="1:4" customHeight="1" ht="130">
      <c r="A159"/>
      <c r="B159" s="10" t="str">
        <f>"02746"</f>
        <v>02746</v>
      </c>
      <c r="C159" s="11" t="s">
        <v>157</v>
      </c>
      <c r="D159" s="12">
        <v>170.0</v>
      </c>
    </row>
    <row r="160" spans="1:4" customHeight="1" ht="130">
      <c r="A160"/>
      <c r="B160" s="10" t="str">
        <f>"02749"</f>
        <v>02749</v>
      </c>
      <c r="C160" s="11" t="s">
        <v>158</v>
      </c>
      <c r="D160" s="12">
        <v>295.0</v>
      </c>
    </row>
    <row r="161" spans="1:4" customHeight="1" ht="130">
      <c r="A161"/>
      <c r="B161" s="10" t="str">
        <f>"02750"</f>
        <v>02750</v>
      </c>
      <c r="C161" s="11" t="s">
        <v>159</v>
      </c>
      <c r="D161" s="12">
        <v>110.0</v>
      </c>
    </row>
    <row r="162" spans="1:4" customHeight="1" ht="130">
      <c r="A162"/>
      <c r="B162" s="10" t="str">
        <f>"02751"</f>
        <v>02751</v>
      </c>
      <c r="C162" s="11" t="s">
        <v>160</v>
      </c>
      <c r="D162" s="12">
        <v>170.0</v>
      </c>
    </row>
    <row r="163" spans="1:4" customHeight="1" ht="130">
      <c r="A163"/>
      <c r="B163" s="10" t="str">
        <f>"02752"</f>
        <v>02752</v>
      </c>
      <c r="C163" s="11" t="s">
        <v>161</v>
      </c>
      <c r="D163" s="12">
        <v>100.0</v>
      </c>
    </row>
    <row r="164" spans="1:4" customHeight="1" ht="130">
      <c r="A164"/>
      <c r="B164" s="10" t="str">
        <f>"02835"</f>
        <v>02835</v>
      </c>
      <c r="C164" s="11" t="s">
        <v>162</v>
      </c>
      <c r="D164" s="12">
        <v>313.0</v>
      </c>
    </row>
    <row r="165" spans="1:4" customHeight="1" ht="130">
      <c r="A165"/>
      <c r="B165" s="10" t="str">
        <f>"02940"</f>
        <v>02940</v>
      </c>
      <c r="C165" s="11" t="s">
        <v>163</v>
      </c>
      <c r="D165" s="12">
        <v>173.0</v>
      </c>
    </row>
    <row r="166" spans="1:4" customHeight="1" ht="130">
      <c r="A166"/>
      <c r="B166" s="10" t="str">
        <f>"02980"</f>
        <v>02980</v>
      </c>
      <c r="C166" s="11" t="s">
        <v>164</v>
      </c>
      <c r="D166" s="12">
        <v>103.0</v>
      </c>
    </row>
    <row r="167" spans="1:4" customHeight="1" ht="130">
      <c r="A167"/>
      <c r="B167" s="10" t="str">
        <f>"02988"</f>
        <v>02988</v>
      </c>
      <c r="C167" s="11" t="s">
        <v>165</v>
      </c>
      <c r="D167" s="12">
        <v>60.0</v>
      </c>
    </row>
    <row r="168" spans="1:4" customHeight="1" ht="130">
      <c r="A168"/>
      <c r="B168" s="10" t="str">
        <f>"02989"</f>
        <v>02989</v>
      </c>
      <c r="C168" s="11" t="s">
        <v>166</v>
      </c>
      <c r="D168" s="12">
        <v>60.0</v>
      </c>
    </row>
    <row r="169" spans="1:4" customHeight="1" ht="130">
      <c r="A169"/>
      <c r="B169" s="10" t="str">
        <f>"03195"</f>
        <v>03195</v>
      </c>
      <c r="C169" s="11" t="s">
        <v>167</v>
      </c>
      <c r="D169" s="12">
        <v>120.0</v>
      </c>
    </row>
    <row r="170" spans="1:4" customHeight="1" ht="130">
      <c r="A170"/>
      <c r="B170" s="10" t="str">
        <f>"03577"</f>
        <v>03577</v>
      </c>
      <c r="C170" s="11" t="s">
        <v>168</v>
      </c>
      <c r="D170" s="12">
        <v>266.0</v>
      </c>
    </row>
    <row r="171" spans="1:4" customHeight="1" ht="130">
      <c r="A171"/>
      <c r="B171" s="10" t="str">
        <f>"07072"</f>
        <v>07072</v>
      </c>
      <c r="C171" s="11" t="s">
        <v>169</v>
      </c>
      <c r="D171" s="12">
        <v>70.0</v>
      </c>
    </row>
    <row r="172" spans="1:4" customHeight="1" ht="130">
      <c r="A172"/>
      <c r="B172" s="10" t="str">
        <f>"08123"</f>
        <v>08123</v>
      </c>
      <c r="C172" s="11" t="s">
        <v>170</v>
      </c>
      <c r="D172" s="12">
        <v>29.0</v>
      </c>
    </row>
    <row r="173" spans="1:4" customHeight="1" ht="130">
      <c r="A173"/>
      <c r="B173" s="10" t="str">
        <f>"08124"</f>
        <v>08124</v>
      </c>
      <c r="C173" s="11" t="s">
        <v>171</v>
      </c>
      <c r="D173" s="12">
        <v>175.0</v>
      </c>
    </row>
    <row r="174" spans="1:4" customHeight="1" ht="130">
      <c r="A174"/>
      <c r="B174" s="10" t="str">
        <f>"08125"</f>
        <v>08125</v>
      </c>
      <c r="C174" s="11" t="s">
        <v>172</v>
      </c>
      <c r="D174" s="12">
        <v>38.0</v>
      </c>
    </row>
    <row r="175" spans="1:4" customHeight="1" ht="130">
      <c r="A175"/>
      <c r="B175" s="10" t="str">
        <f>"08289"</f>
        <v>08289</v>
      </c>
      <c r="C175" s="11" t="s">
        <v>173</v>
      </c>
      <c r="D175" s="12">
        <v>40.0</v>
      </c>
    </row>
    <row r="176" spans="1:4" customHeight="1" ht="130">
      <c r="A176"/>
      <c r="B176" s="10" t="str">
        <f>"08755"</f>
        <v>08755</v>
      </c>
      <c r="C176" s="11" t="s">
        <v>174</v>
      </c>
      <c r="D176" s="12">
        <v>390.0</v>
      </c>
    </row>
    <row r="177" spans="1:4" customHeight="1" ht="130">
      <c r="A177"/>
      <c r="B177" s="10" t="str">
        <f>"08756"</f>
        <v>08756</v>
      </c>
      <c r="C177" s="11" t="s">
        <v>175</v>
      </c>
      <c r="D177" s="12">
        <v>410.0</v>
      </c>
    </row>
    <row r="178" spans="1:4" customHeight="1" ht="130">
      <c r="A178"/>
      <c r="B178" s="10" t="str">
        <f>"08876"</f>
        <v>08876</v>
      </c>
      <c r="C178" s="11" t="s">
        <v>176</v>
      </c>
      <c r="D178" s="12">
        <v>102.0</v>
      </c>
    </row>
    <row r="179" spans="1:4" customHeight="1" ht="130">
      <c r="A179"/>
      <c r="B179" s="10" t="str">
        <f>"08956"</f>
        <v>08956</v>
      </c>
      <c r="C179" s="11" t="s">
        <v>177</v>
      </c>
      <c r="D179" s="12">
        <v>70.0</v>
      </c>
    </row>
    <row r="180" spans="1:4" customHeight="1" ht="130">
      <c r="A180"/>
      <c r="B180" s="10" t="str">
        <f>"08957"</f>
        <v>08957</v>
      </c>
      <c r="C180" s="11" t="s">
        <v>178</v>
      </c>
      <c r="D180" s="12">
        <v>75.0</v>
      </c>
    </row>
    <row r="181" spans="1:4" customHeight="1" ht="130">
      <c r="A181"/>
      <c r="B181" s="10" t="str">
        <f>"08958"</f>
        <v>08958</v>
      </c>
      <c r="C181" s="11" t="s">
        <v>179</v>
      </c>
      <c r="D181" s="12">
        <v>70.0</v>
      </c>
    </row>
    <row r="182" spans="1:4" customHeight="1" ht="130">
      <c r="A182"/>
      <c r="B182" s="10" t="str">
        <f>"08959"</f>
        <v>08959</v>
      </c>
      <c r="C182" s="11" t="s">
        <v>180</v>
      </c>
      <c r="D182" s="12">
        <v>60.0</v>
      </c>
    </row>
    <row r="183" spans="1:4" customHeight="1" ht="130">
      <c r="A183"/>
      <c r="B183" s="10" t="str">
        <f>"08960"</f>
        <v>08960</v>
      </c>
      <c r="C183" s="11" t="s">
        <v>181</v>
      </c>
      <c r="D183" s="12">
        <v>60.0</v>
      </c>
    </row>
    <row r="184" spans="1:4" customHeight="1" ht="130">
      <c r="A184"/>
      <c r="B184" s="10" t="str">
        <f>"08962"</f>
        <v>08962</v>
      </c>
      <c r="C184" s="11" t="s">
        <v>182</v>
      </c>
      <c r="D184" s="12">
        <v>200.0</v>
      </c>
    </row>
    <row r="185" spans="1:4" customHeight="1" ht="130">
      <c r="A185"/>
      <c r="B185" s="10" t="str">
        <f>"09034"</f>
        <v>09034</v>
      </c>
      <c r="C185" s="11" t="s">
        <v>183</v>
      </c>
      <c r="D185" s="12">
        <v>26.0</v>
      </c>
    </row>
    <row r="186" spans="1:4" customHeight="1" ht="130">
      <c r="A186"/>
      <c r="B186" s="10" t="str">
        <f>"09035"</f>
        <v>09035</v>
      </c>
      <c r="C186" s="11" t="s">
        <v>184</v>
      </c>
      <c r="D186" s="12">
        <v>35.0</v>
      </c>
    </row>
    <row r="187" spans="1:4" customHeight="1" ht="130">
      <c r="A187"/>
      <c r="B187" s="10" t="str">
        <f>"09041"</f>
        <v>09041</v>
      </c>
      <c r="C187" s="11" t="s">
        <v>185</v>
      </c>
      <c r="D187" s="12">
        <v>31.0</v>
      </c>
    </row>
    <row r="188" spans="1:4" customHeight="1" ht="130">
      <c r="A188"/>
      <c r="B188" s="10" t="str">
        <f>"09198"</f>
        <v>09198</v>
      </c>
      <c r="C188" s="11" t="s">
        <v>186</v>
      </c>
      <c r="D188" s="12">
        <v>168.0</v>
      </c>
    </row>
    <row r="189" spans="1:4" customHeight="1" ht="130">
      <c r="A189"/>
      <c r="B189" s="10" t="str">
        <f>"09202"</f>
        <v>09202</v>
      </c>
      <c r="C189" s="11" t="s">
        <v>187</v>
      </c>
      <c r="D189" s="12">
        <v>265.0</v>
      </c>
    </row>
    <row r="190" spans="1:4" customHeight="1" ht="130">
      <c r="A190"/>
      <c r="B190" s="10" t="str">
        <f>"09203"</f>
        <v>09203</v>
      </c>
      <c r="C190" s="11" t="s">
        <v>188</v>
      </c>
      <c r="D190" s="12">
        <v>130.0</v>
      </c>
    </row>
    <row r="191" spans="1:4" customHeight="1" ht="130">
      <c r="A191"/>
      <c r="B191" s="10" t="str">
        <f>"09204"</f>
        <v>09204</v>
      </c>
      <c r="C191" s="11" t="s">
        <v>189</v>
      </c>
      <c r="D191" s="12">
        <v>265.0</v>
      </c>
    </row>
    <row r="192" spans="1:4" customHeight="1" ht="130">
      <c r="A192"/>
      <c r="B192" s="10" t="str">
        <f>"09205"</f>
        <v>09205</v>
      </c>
      <c r="C192" s="11" t="s">
        <v>190</v>
      </c>
      <c r="D192" s="12">
        <v>170.0</v>
      </c>
    </row>
    <row r="193" spans="1:4" customHeight="1" ht="130">
      <c r="A193"/>
      <c r="B193" s="10" t="str">
        <f>"09206"</f>
        <v>09206</v>
      </c>
      <c r="C193" s="11" t="s">
        <v>191</v>
      </c>
      <c r="D193" s="12">
        <v>185.0</v>
      </c>
    </row>
    <row r="194" spans="1:4" customHeight="1" ht="130">
      <c r="A194"/>
      <c r="B194" s="10" t="str">
        <f>"09207"</f>
        <v>09207</v>
      </c>
      <c r="C194" s="11" t="s">
        <v>192</v>
      </c>
      <c r="D194" s="12">
        <v>50.0</v>
      </c>
    </row>
    <row r="195" spans="1:4" customHeight="1" ht="130">
      <c r="A195"/>
      <c r="B195" s="10" t="str">
        <f>"09208"</f>
        <v>09208</v>
      </c>
      <c r="C195" s="11" t="s">
        <v>193</v>
      </c>
      <c r="D195" s="12">
        <v>200.0</v>
      </c>
    </row>
    <row r="196" spans="1:4" customHeight="1" ht="130">
      <c r="A196"/>
      <c r="B196" s="10" t="str">
        <f>"09300"</f>
        <v>09300</v>
      </c>
      <c r="C196" s="11" t="s">
        <v>194</v>
      </c>
      <c r="D196" s="12">
        <v>227.0</v>
      </c>
    </row>
    <row r="197" spans="1:4" customHeight="1" ht="130">
      <c r="A197"/>
      <c r="B197" s="10" t="str">
        <f>"09495"</f>
        <v>09495</v>
      </c>
      <c r="C197" s="11" t="s">
        <v>195</v>
      </c>
      <c r="D197" s="12">
        <v>192.0</v>
      </c>
    </row>
    <row r="198" spans="1:4" customHeight="1" ht="130">
      <c r="A198"/>
      <c r="B198" s="10" t="str">
        <f>"09496"</f>
        <v>09496</v>
      </c>
      <c r="C198" s="11" t="s">
        <v>196</v>
      </c>
      <c r="D198" s="12">
        <v>182.0</v>
      </c>
    </row>
    <row r="199" spans="1:4" customHeight="1" ht="130">
      <c r="A199"/>
      <c r="B199" s="10" t="str">
        <f>"09534"</f>
        <v>09534</v>
      </c>
      <c r="C199" s="11" t="s">
        <v>197</v>
      </c>
      <c r="D199" s="12">
        <v>247.0</v>
      </c>
    </row>
    <row r="200" spans="1:4" customHeight="1" ht="130">
      <c r="A200"/>
      <c r="B200" s="10" t="str">
        <f>"09701"</f>
        <v>09701</v>
      </c>
      <c r="C200" s="11" t="s">
        <v>198</v>
      </c>
      <c r="D200" s="12">
        <v>180.0</v>
      </c>
    </row>
    <row r="201" spans="1:4" customHeight="1" ht="130">
      <c r="A201"/>
      <c r="B201" s="10" t="str">
        <f>"10143"</f>
        <v>10143</v>
      </c>
      <c r="C201" s="11" t="s">
        <v>199</v>
      </c>
      <c r="D201" s="12">
        <v>140.0</v>
      </c>
    </row>
    <row r="202" spans="1:4" customHeight="1" ht="130">
      <c r="A202"/>
      <c r="B202" s="10" t="str">
        <f>"10470"</f>
        <v>10470</v>
      </c>
      <c r="C202" s="11" t="s">
        <v>200</v>
      </c>
      <c r="D202" s="12">
        <v>105.0</v>
      </c>
    </row>
    <row r="203" spans="1:4" customHeight="1" ht="130">
      <c r="A203"/>
      <c r="B203" s="10" t="str">
        <f>"10471"</f>
        <v>10471</v>
      </c>
      <c r="C203" s="11" t="s">
        <v>201</v>
      </c>
      <c r="D203" s="12">
        <v>105.0</v>
      </c>
    </row>
    <row r="204" spans="1:4" customHeight="1" ht="130">
      <c r="A204"/>
      <c r="B204" s="10" t="str">
        <f>"10610"</f>
        <v>10610</v>
      </c>
      <c r="C204" s="11" t="s">
        <v>202</v>
      </c>
      <c r="D204" s="12">
        <v>40.0</v>
      </c>
    </row>
    <row r="205" spans="1:4" customHeight="1" ht="130">
      <c r="A205"/>
      <c r="B205" s="10" t="str">
        <f>"10992"</f>
        <v>10992</v>
      </c>
      <c r="C205" s="11" t="s">
        <v>203</v>
      </c>
      <c r="D205" s="12">
        <v>380.0</v>
      </c>
    </row>
    <row r="206" spans="1:4" customHeight="1" ht="130">
      <c r="A206"/>
      <c r="B206" s="10" t="str">
        <f>"10994"</f>
        <v>10994</v>
      </c>
      <c r="C206" s="11" t="s">
        <v>204</v>
      </c>
      <c r="D206" s="12">
        <v>104.0</v>
      </c>
    </row>
    <row r="207" spans="1:4" customHeight="1" ht="130">
      <c r="A207"/>
      <c r="B207" s="10" t="str">
        <f>"13560"</f>
        <v>13560</v>
      </c>
      <c r="C207" s="11" t="s">
        <v>205</v>
      </c>
      <c r="D207" s="12">
        <v>38.0</v>
      </c>
    </row>
    <row r="208" spans="1:4" customHeight="1" ht="130">
      <c r="A208"/>
      <c r="B208" s="10" t="str">
        <f>"13576"</f>
        <v>13576</v>
      </c>
      <c r="C208" s="11" t="s">
        <v>206</v>
      </c>
      <c r="D208" s="12">
        <v>60.0</v>
      </c>
    </row>
    <row r="209" spans="1:4" customHeight="1" ht="130">
      <c r="A209"/>
      <c r="B209" s="10" t="str">
        <f>"13577"</f>
        <v>13577</v>
      </c>
      <c r="C209" s="11" t="s">
        <v>207</v>
      </c>
      <c r="D209" s="12">
        <v>60.0</v>
      </c>
    </row>
    <row r="210" spans="1:4" customHeight="1" ht="130">
      <c r="A210"/>
      <c r="B210" s="10" t="str">
        <f>"13908"</f>
        <v>13908</v>
      </c>
      <c r="C210" s="11" t="s">
        <v>208</v>
      </c>
      <c r="D210" s="12">
        <v>567.0</v>
      </c>
    </row>
    <row r="211" spans="1:4" customHeight="1" ht="130">
      <c r="A211"/>
      <c r="B211" s="10" t="str">
        <f>"13967"</f>
        <v>13967</v>
      </c>
      <c r="C211" s="11" t="s">
        <v>209</v>
      </c>
      <c r="D211" s="12">
        <v>47.0</v>
      </c>
    </row>
    <row r="212" spans="1:4" customHeight="1" ht="130">
      <c r="A212"/>
      <c r="B212" s="10" t="str">
        <f>"14027"</f>
        <v>14027</v>
      </c>
      <c r="C212" s="11" t="s">
        <v>210</v>
      </c>
      <c r="D212" s="12">
        <v>100.0</v>
      </c>
    </row>
    <row r="213" spans="1:4" customHeight="1" ht="130">
      <c r="A213"/>
      <c r="B213" s="10" t="str">
        <f>"14028"</f>
        <v>14028</v>
      </c>
      <c r="C213" s="11" t="s">
        <v>211</v>
      </c>
      <c r="D213" s="12">
        <v>88.0</v>
      </c>
    </row>
    <row r="214" spans="1:4" customHeight="1" ht="130">
      <c r="A214"/>
      <c r="B214" s="10" t="str">
        <f>"14201"</f>
        <v>14201</v>
      </c>
      <c r="C214" s="11" t="s">
        <v>212</v>
      </c>
      <c r="D214" s="12">
        <v>380.0</v>
      </c>
    </row>
    <row r="215" spans="1:4" customHeight="1" ht="130">
      <c r="A215"/>
      <c r="B215" s="10" t="str">
        <f>"14524"</f>
        <v>14524</v>
      </c>
      <c r="C215" s="11" t="s">
        <v>213</v>
      </c>
      <c r="D215" s="12">
        <v>60.0</v>
      </c>
    </row>
    <row r="216" spans="1:4" customHeight="1" ht="130">
      <c r="A216"/>
      <c r="B216" s="10" t="str">
        <f>"14525"</f>
        <v>14525</v>
      </c>
      <c r="C216" s="11" t="s">
        <v>214</v>
      </c>
      <c r="D216" s="12">
        <v>60.0</v>
      </c>
    </row>
    <row r="217" spans="1:4" customHeight="1" ht="130">
      <c r="A217"/>
      <c r="B217" s="10" t="str">
        <f>"14552"</f>
        <v>14552</v>
      </c>
      <c r="C217" s="11" t="s">
        <v>215</v>
      </c>
      <c r="D217" s="12">
        <v>170.0</v>
      </c>
    </row>
    <row r="218" spans="1:4" customHeight="1" ht="130">
      <c r="A218"/>
      <c r="B218" s="10" t="str">
        <f>"14553"</f>
        <v>14553</v>
      </c>
      <c r="C218" s="11" t="s">
        <v>216</v>
      </c>
      <c r="D218" s="12">
        <v>73.0</v>
      </c>
    </row>
    <row r="219" spans="1:4" customHeight="1" ht="130">
      <c r="A219"/>
      <c r="B219" s="10" t="str">
        <f>"14554"</f>
        <v>14554</v>
      </c>
      <c r="C219" s="11" t="s">
        <v>217</v>
      </c>
      <c r="D219" s="12">
        <v>75.0</v>
      </c>
    </row>
    <row r="220" spans="1:4" customHeight="1" ht="130">
      <c r="A220"/>
      <c r="B220" s="10" t="str">
        <f>"14555"</f>
        <v>14555</v>
      </c>
      <c r="C220" s="11" t="s">
        <v>218</v>
      </c>
      <c r="D220" s="12">
        <v>85.0</v>
      </c>
    </row>
    <row r="221" spans="1:4" customHeight="1" ht="130">
      <c r="A221"/>
      <c r="B221" s="10" t="str">
        <f>"15778"</f>
        <v>15778</v>
      </c>
      <c r="C221" s="11" t="s">
        <v>219</v>
      </c>
      <c r="D221" s="12">
        <v>550.0</v>
      </c>
    </row>
    <row r="222" spans="1:4" customHeight="1" ht="130">
      <c r="A222"/>
      <c r="B222" s="10" t="str">
        <f>"15779"</f>
        <v>15779</v>
      </c>
      <c r="C222" s="11" t="s">
        <v>220</v>
      </c>
      <c r="D222" s="12">
        <v>865.0</v>
      </c>
    </row>
    <row r="223" spans="1:4" customHeight="1" ht="130">
      <c r="A223"/>
      <c r="B223" s="10" t="str">
        <f>"15802"</f>
        <v>15802</v>
      </c>
      <c r="C223" s="11" t="s">
        <v>221</v>
      </c>
      <c r="D223" s="12">
        <v>400.0</v>
      </c>
    </row>
    <row r="224" spans="1:4" customHeight="1" ht="130">
      <c r="A224"/>
      <c r="B224" s="10" t="str">
        <f>"15869"</f>
        <v>15869</v>
      </c>
      <c r="C224" s="11" t="s">
        <v>222</v>
      </c>
      <c r="D224" s="12">
        <v>455.0</v>
      </c>
    </row>
    <row r="225" spans="1:4" customHeight="1" ht="130">
      <c r="A225"/>
      <c r="B225" s="10" t="str">
        <f>"15870"</f>
        <v>15870</v>
      </c>
      <c r="C225" s="11" t="s">
        <v>223</v>
      </c>
      <c r="D225" s="12">
        <v>775.0</v>
      </c>
    </row>
    <row r="226" spans="1:4" customHeight="1" ht="130">
      <c r="A226"/>
      <c r="B226" s="10" t="str">
        <f>"15871"</f>
        <v>15871</v>
      </c>
      <c r="C226" s="11" t="s">
        <v>224</v>
      </c>
      <c r="D226" s="12">
        <v>740.0</v>
      </c>
    </row>
    <row r="227" spans="1:4" customHeight="1" ht="130">
      <c r="A227"/>
      <c r="B227" s="10" t="str">
        <f>"16030"</f>
        <v>16030</v>
      </c>
      <c r="C227" s="11" t="s">
        <v>225</v>
      </c>
      <c r="D227" s="12">
        <v>250.0</v>
      </c>
    </row>
    <row r="228" spans="1:4" customHeight="1" ht="130">
      <c r="A228"/>
      <c r="B228" s="10" t="str">
        <f>"16075"</f>
        <v>16075</v>
      </c>
      <c r="C228" s="11" t="s">
        <v>226</v>
      </c>
      <c r="D228" s="12">
        <v>175.0</v>
      </c>
    </row>
    <row r="229" spans="1:4" customHeight="1" ht="130">
      <c r="A229"/>
      <c r="B229" s="10" t="str">
        <f>"16208"</f>
        <v>16208</v>
      </c>
      <c r="C229" s="11" t="s">
        <v>227</v>
      </c>
      <c r="D229" s="12">
        <v>180.0</v>
      </c>
    </row>
    <row r="230" spans="1:4" customHeight="1" ht="130">
      <c r="A230"/>
      <c r="B230" s="10" t="str">
        <f>"16245"</f>
        <v>16245</v>
      </c>
      <c r="C230" s="11" t="s">
        <v>228</v>
      </c>
      <c r="D230" s="12">
        <v>380.0</v>
      </c>
    </row>
    <row r="231" spans="1:4" customHeight="1" ht="130">
      <c r="A231"/>
      <c r="B231" s="10" t="str">
        <f>"16693"</f>
        <v>16693</v>
      </c>
      <c r="C231" s="11" t="s">
        <v>229</v>
      </c>
      <c r="D231" s="12">
        <v>365.0</v>
      </c>
    </row>
    <row r="232" spans="1:4" customHeight="1" ht="130">
      <c r="A232"/>
      <c r="B232" s="10" t="str">
        <f>"16726"</f>
        <v>16726</v>
      </c>
      <c r="C232" s="11" t="s">
        <v>230</v>
      </c>
      <c r="D232" s="12">
        <v>232.0</v>
      </c>
    </row>
    <row r="233" spans="1:4" customHeight="1" ht="130">
      <c r="A233"/>
      <c r="B233" s="10" t="str">
        <f>"16727"</f>
        <v>16727</v>
      </c>
      <c r="C233" s="11" t="s">
        <v>231</v>
      </c>
      <c r="D233" s="12">
        <v>257.0</v>
      </c>
    </row>
    <row r="234" spans="1:4" customHeight="1" ht="130">
      <c r="A234"/>
      <c r="B234" s="10" t="str">
        <f>"16728"</f>
        <v>16728</v>
      </c>
      <c r="C234" s="11" t="s">
        <v>232</v>
      </c>
      <c r="D234" s="12">
        <v>46.0</v>
      </c>
    </row>
    <row r="235" spans="1:4" customHeight="1" ht="130">
      <c r="A235"/>
      <c r="B235" s="10" t="str">
        <f>"16729"</f>
        <v>16729</v>
      </c>
      <c r="C235" s="11" t="s">
        <v>233</v>
      </c>
      <c r="D235" s="12">
        <v>78.0</v>
      </c>
    </row>
    <row r="236" spans="1:4" customHeight="1" ht="130">
      <c r="A236"/>
      <c r="B236" s="10" t="str">
        <f>"16850"</f>
        <v>16850</v>
      </c>
      <c r="C236" s="11" t="s">
        <v>234</v>
      </c>
      <c r="D236" s="12">
        <v>55.0</v>
      </c>
    </row>
    <row r="237" spans="1:4" customHeight="1" ht="130">
      <c r="A237"/>
      <c r="B237" s="10" t="str">
        <f>"16880"</f>
        <v>16880</v>
      </c>
      <c r="C237" s="11" t="s">
        <v>235</v>
      </c>
      <c r="D237" s="12">
        <v>386.0</v>
      </c>
    </row>
    <row r="238" spans="1:4" customHeight="1" ht="130">
      <c r="A238"/>
      <c r="B238" s="10" t="str">
        <f>"16882"</f>
        <v>16882</v>
      </c>
      <c r="C238" s="11" t="s">
        <v>236</v>
      </c>
      <c r="D238" s="12">
        <v>1610.0</v>
      </c>
    </row>
    <row r="239" spans="1:4" customHeight="1" ht="130">
      <c r="A239"/>
      <c r="B239" s="10" t="str">
        <f>"16883"</f>
        <v>16883</v>
      </c>
      <c r="C239" s="11" t="s">
        <v>237</v>
      </c>
      <c r="D239" s="12">
        <v>1380.0</v>
      </c>
    </row>
    <row r="240" spans="1:4" customHeight="1" ht="130">
      <c r="A240"/>
      <c r="B240" s="10" t="str">
        <f>"16957"</f>
        <v>16957</v>
      </c>
      <c r="C240" s="11" t="s">
        <v>238</v>
      </c>
      <c r="D240" s="12">
        <v>240.0</v>
      </c>
    </row>
    <row r="241" spans="1:4" customHeight="1" ht="130">
      <c r="A241"/>
      <c r="B241" s="10" t="str">
        <f>"16959"</f>
        <v>16959</v>
      </c>
      <c r="C241" s="11" t="s">
        <v>239</v>
      </c>
      <c r="D241" s="12">
        <v>110.0</v>
      </c>
    </row>
    <row r="242" spans="1:4" customHeight="1" ht="130">
      <c r="A242"/>
      <c r="B242" s="10" t="str">
        <f>"16960"</f>
        <v>16960</v>
      </c>
      <c r="C242" s="11" t="s">
        <v>240</v>
      </c>
      <c r="D242" s="12">
        <v>300.0</v>
      </c>
    </row>
    <row r="243" spans="1:4" customHeight="1" ht="130">
      <c r="A243"/>
      <c r="B243" s="10" t="str">
        <f>"16961"</f>
        <v>16961</v>
      </c>
      <c r="C243" s="11" t="s">
        <v>241</v>
      </c>
      <c r="D243" s="12">
        <v>60.0</v>
      </c>
    </row>
    <row r="244" spans="1:4" customHeight="1" ht="130">
      <c r="A244"/>
      <c r="B244" s="10" t="str">
        <f>"16962"</f>
        <v>16962</v>
      </c>
      <c r="C244" s="11" t="s">
        <v>242</v>
      </c>
      <c r="D244" s="12">
        <v>60.0</v>
      </c>
    </row>
    <row r="245" spans="1:4" customHeight="1" ht="130">
      <c r="A245"/>
      <c r="B245" s="10" t="str">
        <f>"16963"</f>
        <v>16963</v>
      </c>
      <c r="C245" s="11" t="s">
        <v>243</v>
      </c>
      <c r="D245" s="12">
        <v>45.0</v>
      </c>
    </row>
    <row r="246" spans="1:4" customHeight="1" ht="130">
      <c r="A246"/>
      <c r="B246" s="10" t="str">
        <f>"16964"</f>
        <v>16964</v>
      </c>
      <c r="C246" s="11" t="s">
        <v>244</v>
      </c>
      <c r="D246" s="12">
        <v>60.0</v>
      </c>
    </row>
    <row r="247" spans="1:4" customHeight="1" ht="130">
      <c r="A247"/>
      <c r="B247" s="10" t="str">
        <f>"16966"</f>
        <v>16966</v>
      </c>
      <c r="C247" s="11" t="s">
        <v>245</v>
      </c>
      <c r="D247" s="12">
        <v>60.0</v>
      </c>
    </row>
    <row r="248" spans="1:4" customHeight="1" ht="130">
      <c r="A248"/>
      <c r="B248" s="10" t="str">
        <f>"17005"</f>
        <v>17005</v>
      </c>
      <c r="C248" s="11" t="s">
        <v>246</v>
      </c>
      <c r="D248" s="12">
        <v>228.0</v>
      </c>
    </row>
    <row r="249" spans="1:4" customHeight="1" ht="130">
      <c r="A249"/>
      <c r="B249" s="10" t="str">
        <f>"17497"</f>
        <v>17497</v>
      </c>
      <c r="C249" s="11" t="s">
        <v>247</v>
      </c>
      <c r="D249" s="12">
        <v>265.0</v>
      </c>
    </row>
    <row r="250" spans="1:4" customHeight="1" ht="130">
      <c r="A250"/>
      <c r="B250" s="10" t="str">
        <f>"17752"</f>
        <v>17752</v>
      </c>
      <c r="C250" s="11" t="s">
        <v>248</v>
      </c>
      <c r="D250" s="12">
        <v>120.0</v>
      </c>
    </row>
    <row r="251" spans="1:4" customHeight="1" ht="130">
      <c r="A251"/>
      <c r="B251" s="10" t="str">
        <f>"17756"</f>
        <v>17756</v>
      </c>
      <c r="C251" s="11" t="s">
        <v>249</v>
      </c>
      <c r="D251" s="12">
        <v>160.0</v>
      </c>
    </row>
    <row r="252" spans="1:4" customHeight="1" ht="130">
      <c r="A252"/>
      <c r="B252" s="10" t="str">
        <f>"17778"</f>
        <v>17778</v>
      </c>
      <c r="C252" s="11" t="s">
        <v>250</v>
      </c>
      <c r="D252" s="12">
        <v>80.0</v>
      </c>
    </row>
    <row r="253" spans="1:4" customHeight="1" ht="130">
      <c r="A253"/>
      <c r="B253" s="10" t="str">
        <f>"17922"</f>
        <v>17922</v>
      </c>
      <c r="C253" s="11" t="s">
        <v>251</v>
      </c>
      <c r="D253" s="12">
        <v>340.0</v>
      </c>
    </row>
    <row r="254" spans="1:4" customHeight="1" ht="130">
      <c r="A254"/>
      <c r="B254" s="10" t="str">
        <f>"17923"</f>
        <v>17923</v>
      </c>
      <c r="C254" s="11" t="s">
        <v>252</v>
      </c>
      <c r="D254" s="12">
        <v>863.0</v>
      </c>
    </row>
    <row r="255" spans="1:4" customHeight="1" ht="130">
      <c r="A255"/>
      <c r="B255" s="10" t="str">
        <f>"17998"</f>
        <v>17998</v>
      </c>
      <c r="C255" s="11" t="s">
        <v>253</v>
      </c>
      <c r="D255" s="12">
        <v>688.0</v>
      </c>
    </row>
    <row r="256" spans="1:4" customHeight="1" ht="130">
      <c r="A256"/>
      <c r="B256" s="10" t="str">
        <f>"18445"</f>
        <v>18445</v>
      </c>
      <c r="C256" s="11" t="s">
        <v>254</v>
      </c>
      <c r="D256" s="12">
        <v>1338.0</v>
      </c>
    </row>
    <row r="257" spans="1:4" customHeight="1" ht="130">
      <c r="A257"/>
      <c r="B257" s="10" t="str">
        <f>"18526"</f>
        <v>18526</v>
      </c>
      <c r="C257" s="11" t="s">
        <v>93</v>
      </c>
      <c r="D257" s="12">
        <v>185.0</v>
      </c>
    </row>
    <row r="258" spans="1:4" customHeight="1" ht="130">
      <c r="A258"/>
      <c r="B258" s="10" t="str">
        <f>"19130"</f>
        <v>19130</v>
      </c>
      <c r="C258" s="11" t="s">
        <v>255</v>
      </c>
      <c r="D258" s="12">
        <v>224.0</v>
      </c>
    </row>
    <row r="259" spans="1:4" customHeight="1" ht="130">
      <c r="A259"/>
      <c r="B259" s="10" t="str">
        <f>"19320"</f>
        <v>19320</v>
      </c>
      <c r="C259" s="11" t="s">
        <v>256</v>
      </c>
      <c r="D259" s="12">
        <v>210.0</v>
      </c>
    </row>
    <row r="260" spans="1:4" customHeight="1" ht="130">
      <c r="A260"/>
      <c r="B260" s="10" t="str">
        <f>"19326"</f>
        <v>19326</v>
      </c>
      <c r="C260" s="11" t="s">
        <v>257</v>
      </c>
      <c r="D260" s="12">
        <v>380.0</v>
      </c>
    </row>
    <row r="261" spans="1:4" customHeight="1" ht="130">
      <c r="A261"/>
      <c r="B261" s="10" t="str">
        <f>"19345"</f>
        <v>19345</v>
      </c>
      <c r="C261" s="11" t="s">
        <v>258</v>
      </c>
      <c r="D261" s="12">
        <v>340.0</v>
      </c>
    </row>
    <row r="262" spans="1:4" customHeight="1" ht="130">
      <c r="A262"/>
      <c r="B262" s="10" t="str">
        <f>"19363"</f>
        <v>19363</v>
      </c>
      <c r="C262" s="11" t="s">
        <v>259</v>
      </c>
      <c r="D262" s="12">
        <v>450.0</v>
      </c>
    </row>
    <row r="263" spans="1:4" customHeight="1" ht="130">
      <c r="A263"/>
      <c r="B263" s="10" t="str">
        <f>"19402"</f>
        <v>19402</v>
      </c>
      <c r="C263" s="11" t="s">
        <v>260</v>
      </c>
      <c r="D263" s="12">
        <v>73.0</v>
      </c>
    </row>
    <row r="264" spans="1:4" customHeight="1" ht="130">
      <c r="A264"/>
      <c r="B264" s="10" t="str">
        <f>"19459"</f>
        <v>19459</v>
      </c>
      <c r="C264" s="11" t="s">
        <v>261</v>
      </c>
      <c r="D264" s="12">
        <v>320.0</v>
      </c>
    </row>
    <row r="265" spans="1:4" customHeight="1" ht="130">
      <c r="A265"/>
      <c r="B265" s="10" t="str">
        <f>"19472"</f>
        <v>19472</v>
      </c>
      <c r="C265" s="11" t="s">
        <v>262</v>
      </c>
      <c r="D265" s="12">
        <v>207.0</v>
      </c>
    </row>
    <row r="266" spans="1:4" customHeight="1" ht="130">
      <c r="A266"/>
      <c r="B266" s="10" t="str">
        <f>"19520"</f>
        <v>19520</v>
      </c>
      <c r="C266" s="11" t="s">
        <v>263</v>
      </c>
      <c r="D266" s="12">
        <v>520.0</v>
      </c>
    </row>
    <row r="267" spans="1:4" customHeight="1" ht="130">
      <c r="A267"/>
      <c r="B267" s="10" t="str">
        <f>"19524"</f>
        <v>19524</v>
      </c>
      <c r="C267" s="11" t="s">
        <v>264</v>
      </c>
      <c r="D267" s="12">
        <v>118.0</v>
      </c>
    </row>
    <row r="268" spans="1:4" customHeight="1" ht="130">
      <c r="A268"/>
      <c r="B268" s="10" t="str">
        <f>"19530"</f>
        <v>19530</v>
      </c>
      <c r="C268" s="11" t="s">
        <v>265</v>
      </c>
      <c r="D268" s="12">
        <v>81.0</v>
      </c>
    </row>
    <row r="269" spans="1:4" customHeight="1" ht="130">
      <c r="A269"/>
      <c r="B269" s="10" t="str">
        <f>"19532"</f>
        <v>19532</v>
      </c>
      <c r="C269" s="11" t="s">
        <v>266</v>
      </c>
      <c r="D269" s="12">
        <v>247.0</v>
      </c>
    </row>
    <row r="270" spans="1:4" customHeight="1" ht="130">
      <c r="A270"/>
      <c r="B270" s="10" t="str">
        <f>"19533"</f>
        <v>19533</v>
      </c>
      <c r="C270" s="11" t="s">
        <v>267</v>
      </c>
      <c r="D270" s="12">
        <v>120.0</v>
      </c>
    </row>
    <row r="271" spans="1:4" customHeight="1" ht="130">
      <c r="A271"/>
      <c r="B271" s="10" t="str">
        <f>"19534"</f>
        <v>19534</v>
      </c>
      <c r="C271" s="11" t="s">
        <v>268</v>
      </c>
      <c r="D271" s="12">
        <v>240.0</v>
      </c>
    </row>
    <row r="272" spans="1:4" customHeight="1" ht="130">
      <c r="A272"/>
      <c r="B272" s="10" t="str">
        <f>"19687"</f>
        <v>19687</v>
      </c>
      <c r="C272" s="11" t="s">
        <v>269</v>
      </c>
      <c r="D272" s="12">
        <v>546.0</v>
      </c>
    </row>
    <row r="273" spans="1:4" customHeight="1" ht="130">
      <c r="A273"/>
      <c r="B273" s="10" t="str">
        <f>"20053"</f>
        <v>20053</v>
      </c>
      <c r="C273" s="11" t="s">
        <v>270</v>
      </c>
      <c r="D273" s="12">
        <v>230.0</v>
      </c>
    </row>
    <row r="274" spans="1:4" customHeight="1" ht="130">
      <c r="A274"/>
      <c r="B274" s="10" t="str">
        <f>"20144"</f>
        <v>20144</v>
      </c>
      <c r="C274" s="11" t="s">
        <v>271</v>
      </c>
      <c r="D274" s="12">
        <v>240.0</v>
      </c>
    </row>
    <row r="275" spans="1:4" customHeight="1" ht="130">
      <c r="A275"/>
      <c r="B275" s="10" t="str">
        <f>"20319"</f>
        <v>20319</v>
      </c>
      <c r="C275" s="11" t="s">
        <v>272</v>
      </c>
      <c r="D275" s="12">
        <v>365.0</v>
      </c>
    </row>
    <row r="276" spans="1:4" customHeight="1" ht="130">
      <c r="A276"/>
      <c r="B276" s="10" t="str">
        <f>"20512"</f>
        <v>20512</v>
      </c>
      <c r="C276" s="11" t="s">
        <v>273</v>
      </c>
      <c r="D276" s="12">
        <v>195.0</v>
      </c>
    </row>
    <row r="277" spans="1:4" customHeight="1" ht="130">
      <c r="A277"/>
      <c r="B277" s="10" t="str">
        <f>"21427"</f>
        <v>21427</v>
      </c>
      <c r="C277" s="11" t="s">
        <v>274</v>
      </c>
      <c r="D277" s="12">
        <v>300.0</v>
      </c>
    </row>
    <row r="278" spans="1:4" customHeight="1" ht="130">
      <c r="A278"/>
      <c r="B278" s="10" t="str">
        <f>"21471"</f>
        <v>21471</v>
      </c>
      <c r="C278" s="11" t="s">
        <v>275</v>
      </c>
      <c r="D278" s="12">
        <v>270.0</v>
      </c>
    </row>
    <row r="279" spans="1:4" customHeight="1" ht="130">
      <c r="A279"/>
      <c r="B279" s="10" t="str">
        <f>"21546"</f>
        <v>21546</v>
      </c>
      <c r="C279" s="11" t="s">
        <v>276</v>
      </c>
      <c r="D279" s="12">
        <v>315.0</v>
      </c>
    </row>
    <row r="280" spans="1:4" customHeight="1" ht="130">
      <c r="A280"/>
      <c r="B280" s="10" t="str">
        <f>"21713"</f>
        <v>21713</v>
      </c>
      <c r="C280" s="11" t="s">
        <v>277</v>
      </c>
      <c r="D280" s="12">
        <v>127.0</v>
      </c>
    </row>
    <row r="281" spans="1:4" customHeight="1" ht="130">
      <c r="A281"/>
      <c r="B281" s="10" t="str">
        <f>"22146"</f>
        <v>22146</v>
      </c>
      <c r="C281" s="11" t="s">
        <v>278</v>
      </c>
      <c r="D281" s="12">
        <v>200.0</v>
      </c>
    </row>
    <row r="282" spans="1:4" customHeight="1" ht="130">
      <c r="A282"/>
      <c r="B282" s="10" t="str">
        <f>"22294"</f>
        <v>22294</v>
      </c>
      <c r="C282" s="11" t="s">
        <v>279</v>
      </c>
      <c r="D282" s="12">
        <v>390.0</v>
      </c>
    </row>
    <row r="283" spans="1:4" customHeight="1" ht="130">
      <c r="A283"/>
      <c r="B283" s="10" t="str">
        <f>"22337"</f>
        <v>22337</v>
      </c>
      <c r="C283" s="11" t="s">
        <v>280</v>
      </c>
      <c r="D283" s="12">
        <v>250.0</v>
      </c>
    </row>
    <row r="284" spans="1:4" customHeight="1" ht="130">
      <c r="A284"/>
      <c r="B284" s="10" t="str">
        <f>"22355"</f>
        <v>22355</v>
      </c>
      <c r="C284" s="11" t="s">
        <v>281</v>
      </c>
      <c r="D284" s="12">
        <v>80.0</v>
      </c>
    </row>
    <row r="285" spans="1:4" customHeight="1" ht="130">
      <c r="A285"/>
      <c r="B285" s="10" t="str">
        <f>"23797"</f>
        <v>23797</v>
      </c>
      <c r="C285" s="11" t="s">
        <v>282</v>
      </c>
      <c r="D285" s="12">
        <v>215.0</v>
      </c>
    </row>
    <row r="286" spans="1:4" customHeight="1" ht="130">
      <c r="A286"/>
      <c r="B286" s="10" t="str">
        <f>"23897"</f>
        <v>23897</v>
      </c>
      <c r="C286" s="11" t="s">
        <v>283</v>
      </c>
      <c r="D286" s="12">
        <v>417.0</v>
      </c>
    </row>
    <row r="287" spans="1:4" customHeight="1" ht="130">
      <c r="A287"/>
      <c r="B287" s="10" t="str">
        <f>"24410"</f>
        <v>24410</v>
      </c>
      <c r="C287" s="11" t="s">
        <v>284</v>
      </c>
      <c r="D287" s="12">
        <v>430.0</v>
      </c>
    </row>
    <row r="288" spans="1:4" customHeight="1" ht="130">
      <c r="A288"/>
      <c r="B288" s="10" t="str">
        <f>"24411"</f>
        <v>24411</v>
      </c>
      <c r="C288" s="11" t="s">
        <v>285</v>
      </c>
      <c r="D288" s="12">
        <v>515.0</v>
      </c>
    </row>
    <row r="289" spans="1:4" customHeight="1" ht="130">
      <c r="A289"/>
      <c r="B289" s="10" t="str">
        <f>"24412"</f>
        <v>24412</v>
      </c>
      <c r="C289" s="11" t="s">
        <v>286</v>
      </c>
      <c r="D289" s="12">
        <v>606.0</v>
      </c>
    </row>
    <row r="290" spans="1:4" customHeight="1" ht="130">
      <c r="A290"/>
      <c r="B290" s="10" t="str">
        <f>"24413"</f>
        <v>24413</v>
      </c>
      <c r="C290" s="11" t="s">
        <v>287</v>
      </c>
      <c r="D290" s="12">
        <v>1035.0</v>
      </c>
    </row>
    <row r="291" spans="1:4" customHeight="1" ht="130">
      <c r="A291"/>
      <c r="B291" s="10" t="str">
        <f>"24644"</f>
        <v>24644</v>
      </c>
      <c r="C291" s="11" t="s">
        <v>288</v>
      </c>
      <c r="D291" s="12">
        <v>46.0</v>
      </c>
    </row>
    <row r="292" spans="1:4" customHeight="1" ht="130">
      <c r="A292"/>
      <c r="B292" s="10" t="str">
        <f>"24907"</f>
        <v>24907</v>
      </c>
      <c r="C292" s="11" t="s">
        <v>289</v>
      </c>
      <c r="D292" s="12">
        <v>55.0</v>
      </c>
    </row>
    <row r="293" spans="1:4" customHeight="1" ht="130">
      <c r="A293"/>
      <c r="B293" s="10" t="str">
        <f>"25212"</f>
        <v>25212</v>
      </c>
      <c r="C293" s="11" t="s">
        <v>290</v>
      </c>
      <c r="D293" s="12">
        <v>490.0</v>
      </c>
    </row>
    <row r="294" spans="1:4" customHeight="1" ht="130">
      <c r="A294"/>
      <c r="B294" s="10" t="str">
        <f>"25213"</f>
        <v>25213</v>
      </c>
      <c r="C294" s="11" t="s">
        <v>291</v>
      </c>
      <c r="D294" s="12">
        <v>970.0</v>
      </c>
    </row>
    <row r="295" spans="1:4" customHeight="1" ht="130">
      <c r="A295"/>
      <c r="B295" s="10" t="str">
        <f>"25215"</f>
        <v>25215</v>
      </c>
      <c r="C295" s="11" t="s">
        <v>292</v>
      </c>
      <c r="D295" s="12">
        <v>45.0</v>
      </c>
    </row>
    <row r="296" spans="1:4" customHeight="1" ht="130">
      <c r="A296"/>
      <c r="B296" s="10" t="str">
        <f>"25217"</f>
        <v>25217</v>
      </c>
      <c r="C296" s="11" t="s">
        <v>293</v>
      </c>
      <c r="D296" s="12">
        <v>100.0</v>
      </c>
    </row>
    <row r="297" spans="1:4" customHeight="1" ht="130">
      <c r="A297"/>
      <c r="B297" s="10" t="str">
        <f>"25218"</f>
        <v>25218</v>
      </c>
      <c r="C297" s="11" t="s">
        <v>294</v>
      </c>
      <c r="D297" s="12">
        <v>110.0</v>
      </c>
    </row>
    <row r="298" spans="1:4" customHeight="1" ht="130">
      <c r="A298"/>
      <c r="B298" s="10" t="str">
        <f>"25219"</f>
        <v>25219</v>
      </c>
      <c r="C298" s="11" t="s">
        <v>295</v>
      </c>
      <c r="D298" s="12">
        <v>120.0</v>
      </c>
    </row>
    <row r="299" spans="1:4" customHeight="1" ht="130">
      <c r="A299"/>
      <c r="B299" s="10" t="str">
        <f>"25220"</f>
        <v>25220</v>
      </c>
      <c r="C299" s="11" t="s">
        <v>296</v>
      </c>
      <c r="D299" s="12">
        <v>95.0</v>
      </c>
    </row>
    <row r="300" spans="1:4" customHeight="1" ht="130">
      <c r="A300"/>
      <c r="B300" s="10" t="str">
        <f>"25221"</f>
        <v>25221</v>
      </c>
      <c r="C300" s="11" t="s">
        <v>297</v>
      </c>
      <c r="D300" s="12">
        <v>105.0</v>
      </c>
    </row>
    <row r="301" spans="1:4" customHeight="1" ht="130">
      <c r="A301"/>
      <c r="B301" s="10" t="str">
        <f>"25222"</f>
        <v>25222</v>
      </c>
      <c r="C301" s="11" t="s">
        <v>298</v>
      </c>
      <c r="D301" s="12">
        <v>144.0</v>
      </c>
    </row>
    <row r="302" spans="1:4" customHeight="1" ht="130">
      <c r="A302"/>
      <c r="B302" s="10" t="str">
        <f>"25999"</f>
        <v>25999</v>
      </c>
      <c r="C302" s="11" t="s">
        <v>299</v>
      </c>
      <c r="D302" s="12">
        <v>570.0</v>
      </c>
    </row>
    <row r="303" spans="1:4" customHeight="1" ht="130">
      <c r="A303"/>
      <c r="B303" s="10" t="str">
        <f>"26000"</f>
        <v>26000</v>
      </c>
      <c r="C303" s="11" t="s">
        <v>300</v>
      </c>
      <c r="D303" s="12">
        <v>790.0</v>
      </c>
    </row>
    <row r="304" spans="1:4" customHeight="1" ht="130">
      <c r="A304"/>
      <c r="B304" s="10" t="str">
        <f>"26014"</f>
        <v>26014</v>
      </c>
      <c r="C304" s="11" t="s">
        <v>301</v>
      </c>
      <c r="D304" s="12">
        <v>53.0</v>
      </c>
    </row>
    <row r="305" spans="1:4" customHeight="1" ht="130">
      <c r="A305"/>
      <c r="B305" s="10" t="str">
        <f>"26227"</f>
        <v>26227</v>
      </c>
      <c r="C305" s="11" t="s">
        <v>302</v>
      </c>
      <c r="D305" s="12">
        <v>1524.0</v>
      </c>
    </row>
    <row r="306" spans="1:4" customHeight="1" ht="130">
      <c r="A306"/>
      <c r="B306" s="10" t="str">
        <f>"26237"</f>
        <v>26237</v>
      </c>
      <c r="C306" s="11" t="s">
        <v>303</v>
      </c>
      <c r="D306" s="12">
        <v>210.0</v>
      </c>
    </row>
    <row r="307" spans="1:4" customHeight="1" ht="130">
      <c r="A307"/>
      <c r="B307" s="10" t="str">
        <f>"26272"</f>
        <v>26272</v>
      </c>
      <c r="C307" s="11" t="s">
        <v>304</v>
      </c>
      <c r="D307" s="12">
        <v>598.0</v>
      </c>
    </row>
    <row r="308" spans="1:4" customHeight="1" ht="130">
      <c r="A308"/>
      <c r="B308" s="10" t="str">
        <f>"26282"</f>
        <v>26282</v>
      </c>
      <c r="C308" s="11" t="s">
        <v>305</v>
      </c>
      <c r="D308" s="12">
        <v>207.0</v>
      </c>
    </row>
    <row r="309" spans="1:4" customHeight="1" ht="130">
      <c r="A309"/>
      <c r="B309" s="10" t="str">
        <f>"26286"</f>
        <v>26286</v>
      </c>
      <c r="C309" s="11" t="s">
        <v>306</v>
      </c>
      <c r="D309" s="12">
        <v>340.0</v>
      </c>
    </row>
    <row r="310" spans="1:4" customHeight="1" ht="130">
      <c r="A310"/>
      <c r="B310" s="10" t="str">
        <f>"26287"</f>
        <v>26287</v>
      </c>
      <c r="C310" s="11" t="s">
        <v>307</v>
      </c>
      <c r="D310" s="12">
        <v>310.0</v>
      </c>
    </row>
    <row r="311" spans="1:4" customHeight="1" ht="130">
      <c r="A311"/>
      <c r="B311" s="10" t="str">
        <f>"26388"</f>
        <v>26388</v>
      </c>
      <c r="C311" s="11" t="s">
        <v>308</v>
      </c>
      <c r="D311" s="12">
        <v>183.0</v>
      </c>
    </row>
    <row r="312" spans="1:4" customHeight="1" ht="130">
      <c r="A312"/>
      <c r="B312" s="10" t="str">
        <f>"26462"</f>
        <v>26462</v>
      </c>
      <c r="C312" s="11" t="s">
        <v>309</v>
      </c>
      <c r="D312" s="12">
        <v>888.0</v>
      </c>
    </row>
    <row r="313" spans="1:4" customHeight="1" ht="130">
      <c r="A313"/>
      <c r="B313" s="10" t="str">
        <f>"26464"</f>
        <v>26464</v>
      </c>
      <c r="C313" s="11" t="s">
        <v>310</v>
      </c>
      <c r="D313" s="12">
        <v>890.0</v>
      </c>
    </row>
    <row r="314" spans="1:4" customHeight="1" ht="130">
      <c r="A314"/>
      <c r="B314" s="10" t="str">
        <f>"26465"</f>
        <v>26465</v>
      </c>
      <c r="C314" s="11" t="s">
        <v>311</v>
      </c>
      <c r="D314" s="12">
        <v>1650.0</v>
      </c>
    </row>
    <row r="315" spans="1:4" customHeight="1" ht="130">
      <c r="A315"/>
      <c r="B315" s="10" t="str">
        <f>"26468"</f>
        <v>26468</v>
      </c>
      <c r="C315" s="11" t="s">
        <v>312</v>
      </c>
      <c r="D315" s="12">
        <v>299.0</v>
      </c>
    </row>
    <row r="316" spans="1:4" customHeight="1" ht="130">
      <c r="A316"/>
      <c r="B316" s="10" t="str">
        <f>"26757"</f>
        <v>26757</v>
      </c>
      <c r="C316" s="11" t="s">
        <v>313</v>
      </c>
      <c r="D316" s="12">
        <v>400.0</v>
      </c>
    </row>
    <row r="317" spans="1:4" customHeight="1" ht="130">
      <c r="A317"/>
      <c r="B317" s="10" t="str">
        <f>"26758"</f>
        <v>26758</v>
      </c>
      <c r="C317" s="11" t="s">
        <v>314</v>
      </c>
      <c r="D317" s="12">
        <v>555.0</v>
      </c>
    </row>
    <row r="318" spans="1:4" customHeight="1" ht="130">
      <c r="A318"/>
      <c r="B318" s="10" t="str">
        <f>"26759"</f>
        <v>26759</v>
      </c>
      <c r="C318" s="11" t="s">
        <v>315</v>
      </c>
      <c r="D318" s="12">
        <v>550.0</v>
      </c>
    </row>
    <row r="319" spans="1:4" customHeight="1" ht="130">
      <c r="A319"/>
      <c r="B319" s="10" t="str">
        <f>"26760"</f>
        <v>26760</v>
      </c>
      <c r="C319" s="11" t="s">
        <v>316</v>
      </c>
      <c r="D319" s="12">
        <v>420.0</v>
      </c>
    </row>
    <row r="320" spans="1:4" customHeight="1" ht="130">
      <c r="A320"/>
      <c r="B320" s="10" t="str">
        <f>"26761"</f>
        <v>26761</v>
      </c>
      <c r="C320" s="11" t="s">
        <v>317</v>
      </c>
      <c r="D320" s="12">
        <v>550.0</v>
      </c>
    </row>
    <row r="321" spans="1:4" customHeight="1" ht="130">
      <c r="A321"/>
      <c r="B321" s="10" t="str">
        <f>"26762"</f>
        <v>26762</v>
      </c>
      <c r="C321" s="11" t="s">
        <v>318</v>
      </c>
      <c r="D321" s="12">
        <v>610.0</v>
      </c>
    </row>
    <row r="322" spans="1:4" customHeight="1" ht="130">
      <c r="A322"/>
      <c r="B322" s="10" t="str">
        <f>"26763"</f>
        <v>26763</v>
      </c>
      <c r="C322" s="11" t="s">
        <v>319</v>
      </c>
      <c r="D322" s="12">
        <v>750.0</v>
      </c>
    </row>
    <row r="323" spans="1:4" customHeight="1" ht="130">
      <c r="A323"/>
      <c r="B323" s="10" t="str">
        <f>"26764"</f>
        <v>26764</v>
      </c>
      <c r="C323" s="11" t="s">
        <v>320</v>
      </c>
      <c r="D323" s="12">
        <v>1000.0</v>
      </c>
    </row>
    <row r="324" spans="1:4" customHeight="1" ht="130">
      <c r="A324"/>
      <c r="B324" s="10" t="str">
        <f>"26765"</f>
        <v>26765</v>
      </c>
      <c r="C324" s="11" t="s">
        <v>321</v>
      </c>
      <c r="D324" s="12">
        <v>1500.0</v>
      </c>
    </row>
    <row r="325" spans="1:4" customHeight="1" ht="130">
      <c r="A325"/>
      <c r="B325" s="10" t="str">
        <f>"26784"</f>
        <v>26784</v>
      </c>
      <c r="C325" s="11" t="s">
        <v>322</v>
      </c>
      <c r="D325" s="12">
        <v>198.0</v>
      </c>
    </row>
    <row r="326" spans="1:4" customHeight="1" ht="130">
      <c r="A326"/>
      <c r="B326" s="10" t="str">
        <f>"26837"</f>
        <v>26837</v>
      </c>
      <c r="C326" s="11" t="s">
        <v>323</v>
      </c>
      <c r="D326" s="12">
        <v>46.0</v>
      </c>
    </row>
    <row r="327" spans="1:4" customHeight="1" ht="130">
      <c r="A327"/>
      <c r="B327" s="10" t="str">
        <f>"27198"</f>
        <v>27198</v>
      </c>
      <c r="C327" s="11" t="s">
        <v>324</v>
      </c>
      <c r="D327" s="12">
        <v>390.0</v>
      </c>
    </row>
    <row r="328" spans="1:4" customHeight="1" ht="130">
      <c r="A328"/>
      <c r="B328" s="10" t="str">
        <f>"27199"</f>
        <v>27199</v>
      </c>
      <c r="C328" s="11" t="s">
        <v>325</v>
      </c>
      <c r="D328" s="12">
        <v>370.0</v>
      </c>
    </row>
    <row r="329" spans="1:4" customHeight="1" ht="130">
      <c r="A329"/>
      <c r="B329" s="10" t="str">
        <f>"27201"</f>
        <v>27201</v>
      </c>
      <c r="C329" s="11" t="s">
        <v>326</v>
      </c>
      <c r="D329" s="12">
        <v>117.0</v>
      </c>
    </row>
    <row r="330" spans="1:4" customHeight="1" ht="130">
      <c r="A330"/>
      <c r="B330" s="10" t="str">
        <f>"27202"</f>
        <v>27202</v>
      </c>
      <c r="C330" s="11" t="s">
        <v>327</v>
      </c>
      <c r="D330" s="12">
        <v>380.0</v>
      </c>
    </row>
    <row r="331" spans="1:4" customHeight="1" ht="130">
      <c r="A331"/>
      <c r="B331" s="10" t="str">
        <f>"27208"</f>
        <v>27208</v>
      </c>
      <c r="C331" s="11" t="s">
        <v>328</v>
      </c>
      <c r="D331" s="12">
        <v>155.0</v>
      </c>
    </row>
    <row r="332" spans="1:4" customHeight="1" ht="130">
      <c r="A332"/>
      <c r="B332" s="10" t="str">
        <f>"27209"</f>
        <v>27209</v>
      </c>
      <c r="C332" s="11" t="s">
        <v>329</v>
      </c>
      <c r="D332" s="12">
        <v>110.0</v>
      </c>
    </row>
    <row r="333" spans="1:4" customHeight="1" ht="130">
      <c r="A333"/>
      <c r="B333" s="10" t="str">
        <f>"27210"</f>
        <v>27210</v>
      </c>
      <c r="C333" s="11" t="s">
        <v>330</v>
      </c>
      <c r="D333" s="12">
        <v>136.0</v>
      </c>
    </row>
    <row r="334" spans="1:4" customHeight="1" ht="130">
      <c r="A334"/>
      <c r="B334" s="10" t="str">
        <f>"27211"</f>
        <v>27211</v>
      </c>
      <c r="C334" s="11" t="s">
        <v>331</v>
      </c>
      <c r="D334" s="12">
        <v>230.0</v>
      </c>
    </row>
    <row r="335" spans="1:4" customHeight="1" ht="130">
      <c r="A335"/>
      <c r="B335" s="10" t="str">
        <f>"27458"</f>
        <v>27458</v>
      </c>
      <c r="C335" s="11" t="s">
        <v>332</v>
      </c>
      <c r="D335" s="12">
        <v>272.0</v>
      </c>
    </row>
    <row r="336" spans="1:4" customHeight="1" ht="130">
      <c r="A336"/>
      <c r="B336" s="10" t="str">
        <f>"27459"</f>
        <v>27459</v>
      </c>
      <c r="C336" s="11" t="s">
        <v>333</v>
      </c>
      <c r="D336" s="12">
        <v>412.0</v>
      </c>
    </row>
    <row r="337" spans="1:4" customHeight="1" ht="130">
      <c r="A337"/>
      <c r="B337" s="10" t="str">
        <f>"27688"</f>
        <v>27688</v>
      </c>
      <c r="C337" s="11" t="s">
        <v>334</v>
      </c>
      <c r="D337" s="12">
        <v>85.0</v>
      </c>
    </row>
    <row r="338" spans="1:4" customHeight="1" ht="130">
      <c r="A338"/>
      <c r="B338" s="10" t="str">
        <f>"27969"</f>
        <v>27969</v>
      </c>
      <c r="C338" s="11" t="s">
        <v>335</v>
      </c>
      <c r="D338" s="12">
        <v>385.0</v>
      </c>
    </row>
    <row r="339" spans="1:4" customHeight="1" ht="130">
      <c r="A339"/>
      <c r="B339" s="10" t="str">
        <f>"28196"</f>
        <v>28196</v>
      </c>
      <c r="C339" s="11" t="s">
        <v>336</v>
      </c>
      <c r="D339" s="12">
        <v>320.0</v>
      </c>
    </row>
    <row r="340" spans="1:4" customHeight="1" ht="130">
      <c r="A340"/>
      <c r="B340" s="10" t="str">
        <f>"28197"</f>
        <v>28197</v>
      </c>
      <c r="C340" s="11" t="s">
        <v>337</v>
      </c>
      <c r="D340" s="12">
        <v>175.0</v>
      </c>
    </row>
    <row r="341" spans="1:4" customHeight="1" ht="130">
      <c r="A341"/>
      <c r="B341" s="10" t="str">
        <f>"28198"</f>
        <v>28198</v>
      </c>
      <c r="C341" s="11" t="s">
        <v>338</v>
      </c>
      <c r="D341" s="12">
        <v>175.0</v>
      </c>
    </row>
    <row r="342" spans="1:4" customHeight="1" ht="130">
      <c r="A342"/>
      <c r="B342" s="10" t="str">
        <f>"28199"</f>
        <v>28199</v>
      </c>
      <c r="C342" s="11" t="s">
        <v>339</v>
      </c>
      <c r="D342" s="12">
        <v>200.0</v>
      </c>
    </row>
    <row r="343" spans="1:4" customHeight="1" ht="130">
      <c r="A343"/>
      <c r="B343" s="10" t="str">
        <f>"28200"</f>
        <v>28200</v>
      </c>
      <c r="C343" s="11" t="s">
        <v>340</v>
      </c>
      <c r="D343" s="12">
        <v>137.0</v>
      </c>
    </row>
    <row r="344" spans="1:4" customHeight="1" ht="130">
      <c r="A344"/>
      <c r="B344" s="10" t="str">
        <f>"28201"</f>
        <v>28201</v>
      </c>
      <c r="C344" s="11" t="s">
        <v>341</v>
      </c>
      <c r="D344" s="12">
        <v>120.0</v>
      </c>
    </row>
    <row r="345" spans="1:4" customHeight="1" ht="130">
      <c r="A345"/>
      <c r="B345" s="10" t="str">
        <f>"28202"</f>
        <v>28202</v>
      </c>
      <c r="C345" s="11" t="s">
        <v>342</v>
      </c>
      <c r="D345" s="12">
        <v>206.0</v>
      </c>
    </row>
    <row r="346" spans="1:4" customHeight="1" ht="130">
      <c r="A346"/>
      <c r="B346" s="10" t="str">
        <f>"28204"</f>
        <v>28204</v>
      </c>
      <c r="C346" s="11" t="s">
        <v>343</v>
      </c>
      <c r="D346" s="12">
        <v>177.0</v>
      </c>
    </row>
    <row r="347" spans="1:4" customHeight="1" ht="130">
      <c r="A347"/>
      <c r="B347" s="10" t="str">
        <f>"28205"</f>
        <v>28205</v>
      </c>
      <c r="C347" s="11" t="s">
        <v>344</v>
      </c>
      <c r="D347" s="12">
        <v>258.0</v>
      </c>
    </row>
    <row r="348" spans="1:4" customHeight="1" ht="130">
      <c r="A348"/>
      <c r="B348" s="10" t="str">
        <f>"28206"</f>
        <v>28206</v>
      </c>
      <c r="C348" s="11" t="s">
        <v>345</v>
      </c>
      <c r="D348" s="12">
        <v>157.0</v>
      </c>
    </row>
    <row r="349" spans="1:4" customHeight="1" ht="130">
      <c r="A349"/>
      <c r="B349" s="10" t="str">
        <f>"28334"</f>
        <v>28334</v>
      </c>
      <c r="C349" s="11" t="s">
        <v>346</v>
      </c>
      <c r="D349" s="12">
        <v>694.0</v>
      </c>
    </row>
    <row r="350" spans="1:4" customHeight="1" ht="130">
      <c r="A350"/>
      <c r="B350" s="10" t="str">
        <f>"28484"</f>
        <v>28484</v>
      </c>
      <c r="C350" s="11" t="s">
        <v>347</v>
      </c>
      <c r="D350" s="12">
        <v>250.0</v>
      </c>
    </row>
    <row r="351" spans="1:4" customHeight="1" ht="130">
      <c r="A351"/>
      <c r="B351" s="10" t="str">
        <f>"28552"</f>
        <v>28552</v>
      </c>
      <c r="C351" s="11" t="s">
        <v>348</v>
      </c>
      <c r="D351" s="12">
        <v>245.0</v>
      </c>
    </row>
    <row r="352" spans="1:4" customHeight="1" ht="130">
      <c r="A352"/>
      <c r="B352" s="10" t="str">
        <f>"28590"</f>
        <v>28590</v>
      </c>
      <c r="C352" s="11" t="s">
        <v>349</v>
      </c>
      <c r="D352" s="12">
        <v>575.0</v>
      </c>
    </row>
    <row r="353" spans="1:4" customHeight="1" ht="130">
      <c r="A353"/>
      <c r="B353" s="10" t="str">
        <f>"28606"</f>
        <v>28606</v>
      </c>
      <c r="C353" s="11" t="s">
        <v>350</v>
      </c>
      <c r="D353" s="12">
        <v>188.0</v>
      </c>
    </row>
    <row r="354" spans="1:4" customHeight="1" ht="130">
      <c r="A354"/>
      <c r="B354" s="10" t="str">
        <f>"28718"</f>
        <v>28718</v>
      </c>
      <c r="C354" s="11" t="s">
        <v>351</v>
      </c>
      <c r="D354" s="12">
        <v>117.0</v>
      </c>
    </row>
    <row r="355" spans="1:4" customHeight="1" ht="130">
      <c r="A355"/>
      <c r="B355" s="10" t="str">
        <f>"28902"</f>
        <v>28902</v>
      </c>
      <c r="C355" s="11" t="s">
        <v>352</v>
      </c>
      <c r="D355" s="12">
        <v>285.0</v>
      </c>
    </row>
    <row r="356" spans="1:4" customHeight="1" ht="130">
      <c r="A356"/>
      <c r="B356" s="10" t="str">
        <f>"28905"</f>
        <v>28905</v>
      </c>
      <c r="C356" s="11" t="s">
        <v>353</v>
      </c>
      <c r="D356" s="12">
        <v>175.0</v>
      </c>
    </row>
    <row r="357" spans="1:4" customHeight="1" ht="130">
      <c r="A357"/>
      <c r="B357" s="10" t="str">
        <f>"29050"</f>
        <v>29050</v>
      </c>
      <c r="C357" s="11" t="s">
        <v>354</v>
      </c>
      <c r="D357" s="12">
        <v>223.0</v>
      </c>
    </row>
    <row r="358" spans="1:4" customHeight="1" ht="130">
      <c r="A358"/>
      <c r="B358" s="10" t="str">
        <f>"29051"</f>
        <v>29051</v>
      </c>
      <c r="C358" s="11" t="s">
        <v>355</v>
      </c>
      <c r="D358" s="12">
        <v>70.0</v>
      </c>
    </row>
    <row r="359" spans="1:4" customHeight="1" ht="130">
      <c r="A359"/>
      <c r="B359" s="10" t="str">
        <f>"29052"</f>
        <v>29052</v>
      </c>
      <c r="C359" s="11" t="s">
        <v>356</v>
      </c>
      <c r="D359" s="12">
        <v>115.0</v>
      </c>
    </row>
    <row r="360" spans="1:4" customHeight="1" ht="130">
      <c r="A360"/>
      <c r="B360" s="10" t="str">
        <f>"29053"</f>
        <v>29053</v>
      </c>
      <c r="C360" s="11" t="s">
        <v>357</v>
      </c>
      <c r="D360" s="12">
        <v>115.0</v>
      </c>
    </row>
    <row r="361" spans="1:4" customHeight="1" ht="130">
      <c r="A361"/>
      <c r="B361" s="10" t="str">
        <f>"29062"</f>
        <v>29062</v>
      </c>
      <c r="C361" s="11" t="s">
        <v>358</v>
      </c>
      <c r="D361" s="12">
        <v>30.0</v>
      </c>
    </row>
    <row r="362" spans="1:4" customHeight="1" ht="130">
      <c r="A362"/>
      <c r="B362" s="10" t="str">
        <f>"29297"</f>
        <v>29297</v>
      </c>
      <c r="C362" s="11" t="s">
        <v>359</v>
      </c>
      <c r="D362" s="12">
        <v>18.0</v>
      </c>
    </row>
    <row r="363" spans="1:4" customHeight="1" ht="130">
      <c r="A363"/>
      <c r="B363" s="10" t="str">
        <f>"29298"</f>
        <v>29298</v>
      </c>
      <c r="C363" s="11" t="s">
        <v>360</v>
      </c>
      <c r="D363" s="12">
        <v>20.0</v>
      </c>
    </row>
    <row r="364" spans="1:4" customHeight="1" ht="130">
      <c r="A364"/>
      <c r="B364" s="10" t="str">
        <f>"29299"</f>
        <v>29299</v>
      </c>
      <c r="C364" s="11" t="s">
        <v>361</v>
      </c>
      <c r="D364" s="12">
        <v>46.0</v>
      </c>
    </row>
    <row r="365" spans="1:4" customHeight="1" ht="130">
      <c r="A365"/>
      <c r="B365" s="10" t="str">
        <f>"29300"</f>
        <v>29300</v>
      </c>
      <c r="C365" s="11" t="s">
        <v>362</v>
      </c>
      <c r="D365" s="12">
        <v>18.0</v>
      </c>
    </row>
    <row r="366" spans="1:4" customHeight="1" ht="130">
      <c r="A366"/>
      <c r="B366" s="10" t="str">
        <f>"29301"</f>
        <v>29301</v>
      </c>
      <c r="C366" s="11" t="s">
        <v>363</v>
      </c>
      <c r="D366" s="12">
        <v>22.0</v>
      </c>
    </row>
    <row r="367" spans="1:4" customHeight="1" ht="130">
      <c r="A367"/>
      <c r="B367" s="10" t="str">
        <f>"29302"</f>
        <v>29302</v>
      </c>
      <c r="C367" s="11" t="s">
        <v>364</v>
      </c>
      <c r="D367" s="12">
        <v>25.0</v>
      </c>
    </row>
    <row r="368" spans="1:4" customHeight="1" ht="130">
      <c r="A368"/>
      <c r="B368" s="10" t="str">
        <f>"29303"</f>
        <v>29303</v>
      </c>
      <c r="C368" s="11" t="s">
        <v>365</v>
      </c>
      <c r="D368" s="12">
        <v>37.0</v>
      </c>
    </row>
    <row r="369" spans="1:4" customHeight="1" ht="130">
      <c r="A369"/>
      <c r="B369" s="10" t="str">
        <f>"29304"</f>
        <v>29304</v>
      </c>
      <c r="C369" s="11" t="s">
        <v>366</v>
      </c>
      <c r="D369" s="12">
        <v>70.0</v>
      </c>
    </row>
    <row r="370" spans="1:4" customHeight="1" ht="130">
      <c r="A370"/>
      <c r="B370" s="10" t="str">
        <f>"29305"</f>
        <v>29305</v>
      </c>
      <c r="C370" s="11" t="s">
        <v>367</v>
      </c>
      <c r="D370" s="12">
        <v>16.0</v>
      </c>
    </row>
    <row r="371" spans="1:4" customHeight="1" ht="130">
      <c r="A371"/>
      <c r="B371" s="10" t="str">
        <f>"29306"</f>
        <v>29306</v>
      </c>
      <c r="C371" s="11" t="s">
        <v>368</v>
      </c>
      <c r="D371" s="12">
        <v>20.0</v>
      </c>
    </row>
    <row r="372" spans="1:4" customHeight="1" ht="130">
      <c r="A372"/>
      <c r="B372" s="10" t="str">
        <f>"29533"</f>
        <v>29533</v>
      </c>
      <c r="C372" s="11" t="s">
        <v>369</v>
      </c>
      <c r="D372" s="12">
        <v>20.0</v>
      </c>
    </row>
    <row r="373" spans="1:4" customHeight="1" ht="130">
      <c r="A373"/>
      <c r="B373" s="10" t="str">
        <f>"29534"</f>
        <v>29534</v>
      </c>
      <c r="C373" s="11" t="s">
        <v>370</v>
      </c>
      <c r="D373" s="12">
        <v>36.0</v>
      </c>
    </row>
    <row r="374" spans="1:4" customHeight="1" ht="130">
      <c r="A374"/>
      <c r="B374" s="10" t="str">
        <f>"29535"</f>
        <v>29535</v>
      </c>
      <c r="C374" s="11" t="s">
        <v>371</v>
      </c>
      <c r="D374" s="12">
        <v>33.0</v>
      </c>
    </row>
    <row r="375" spans="1:4" customHeight="1" ht="130">
      <c r="A375"/>
      <c r="B375" s="10" t="str">
        <f>"29536"</f>
        <v>29536</v>
      </c>
      <c r="C375" s="11" t="s">
        <v>372</v>
      </c>
      <c r="D375" s="12">
        <v>17.0</v>
      </c>
    </row>
    <row r="376" spans="1:4" customHeight="1" ht="130">
      <c r="A376"/>
      <c r="B376" s="10" t="str">
        <f>"29537"</f>
        <v>29537</v>
      </c>
      <c r="C376" s="11" t="s">
        <v>373</v>
      </c>
      <c r="D376" s="12">
        <v>36.0</v>
      </c>
    </row>
    <row r="377" spans="1:4" customHeight="1" ht="130">
      <c r="A377"/>
      <c r="B377" s="10" t="str">
        <f>"29540"</f>
        <v>29540</v>
      </c>
      <c r="C377" s="11" t="s">
        <v>374</v>
      </c>
      <c r="D377" s="12">
        <v>62.0</v>
      </c>
    </row>
    <row r="378" spans="1:4" customHeight="1" ht="130">
      <c r="A378"/>
      <c r="B378" s="10" t="str">
        <f>"29541"</f>
        <v>29541</v>
      </c>
      <c r="C378" s="11" t="s">
        <v>375</v>
      </c>
      <c r="D378" s="12">
        <v>41.0</v>
      </c>
    </row>
    <row r="379" spans="1:4" customHeight="1" ht="130">
      <c r="A379"/>
      <c r="B379" s="10" t="str">
        <f>"29542"</f>
        <v>29542</v>
      </c>
      <c r="C379" s="11" t="s">
        <v>376</v>
      </c>
      <c r="D379" s="12">
        <v>64.0</v>
      </c>
    </row>
    <row r="380" spans="1:4" customHeight="1" ht="130">
      <c r="A380"/>
      <c r="B380" s="10" t="str">
        <f>"29956"</f>
        <v>29956</v>
      </c>
      <c r="C380" s="11" t="s">
        <v>377</v>
      </c>
      <c r="D380" s="12">
        <v>72.0</v>
      </c>
    </row>
    <row r="381" spans="1:4" customHeight="1" ht="130">
      <c r="A381"/>
      <c r="B381" s="10" t="str">
        <f>"29957"</f>
        <v>29957</v>
      </c>
      <c r="C381" s="11" t="s">
        <v>378</v>
      </c>
      <c r="D381" s="12">
        <v>80.0</v>
      </c>
    </row>
    <row r="382" spans="1:4" customHeight="1" ht="130">
      <c r="A382"/>
      <c r="B382" s="10" t="str">
        <f>"29958"</f>
        <v>29958</v>
      </c>
      <c r="C382" s="11" t="s">
        <v>379</v>
      </c>
      <c r="D382" s="12">
        <v>82.0</v>
      </c>
    </row>
    <row r="383" spans="1:4" customHeight="1" ht="130">
      <c r="A383"/>
      <c r="B383" s="10" t="str">
        <f>"29959"</f>
        <v>29959</v>
      </c>
      <c r="C383" s="11" t="s">
        <v>380</v>
      </c>
      <c r="D383" s="12">
        <v>90.0</v>
      </c>
    </row>
    <row r="384" spans="1:4" customHeight="1" ht="130">
      <c r="A384"/>
      <c r="B384" s="10" t="str">
        <f>"30031"</f>
        <v>30031</v>
      </c>
      <c r="C384" s="11" t="s">
        <v>381</v>
      </c>
      <c r="D384" s="12">
        <v>247.0</v>
      </c>
    </row>
    <row r="385" spans="1:4" customHeight="1" ht="130">
      <c r="A385"/>
      <c r="B385" s="10" t="str">
        <f>"30203"</f>
        <v>30203</v>
      </c>
      <c r="C385" s="11" t="s">
        <v>382</v>
      </c>
      <c r="D385" s="12">
        <v>186.0</v>
      </c>
    </row>
    <row r="386" spans="1:4" customHeight="1" ht="130">
      <c r="A386"/>
      <c r="B386" s="10" t="str">
        <f>"30207"</f>
        <v>30207</v>
      </c>
      <c r="C386" s="11" t="s">
        <v>383</v>
      </c>
      <c r="D386" s="12">
        <v>167.0</v>
      </c>
    </row>
    <row r="387" spans="1:4" customHeight="1" ht="130">
      <c r="A387"/>
      <c r="B387" s="10" t="str">
        <f>"30208"</f>
        <v>30208</v>
      </c>
      <c r="C387" s="11" t="s">
        <v>384</v>
      </c>
      <c r="D387" s="12">
        <v>290.0</v>
      </c>
    </row>
    <row r="388" spans="1:4" customHeight="1" ht="130">
      <c r="A388"/>
      <c r="B388" s="10" t="str">
        <f>"30209"</f>
        <v>30209</v>
      </c>
      <c r="C388" s="11" t="s">
        <v>385</v>
      </c>
      <c r="D388" s="12">
        <v>304.0</v>
      </c>
    </row>
    <row r="389" spans="1:4" customHeight="1" ht="130">
      <c r="A389"/>
      <c r="B389" s="10" t="str">
        <f>"30629"</f>
        <v>30629</v>
      </c>
      <c r="C389" s="11" t="s">
        <v>386</v>
      </c>
      <c r="D389" s="12">
        <v>56.0</v>
      </c>
    </row>
    <row r="390" spans="1:4" customHeight="1" ht="130">
      <c r="A390"/>
      <c r="B390" s="10" t="str">
        <f>"30630"</f>
        <v>30630</v>
      </c>
      <c r="C390" s="11" t="s">
        <v>387</v>
      </c>
      <c r="D390" s="12">
        <v>70.0</v>
      </c>
    </row>
    <row r="391" spans="1:4" customHeight="1" ht="130">
      <c r="A391"/>
      <c r="B391" s="10" t="str">
        <f>"30631"</f>
        <v>30631</v>
      </c>
      <c r="C391" s="11" t="s">
        <v>388</v>
      </c>
      <c r="D391" s="12">
        <v>70.0</v>
      </c>
    </row>
    <row r="392" spans="1:4" customHeight="1" ht="130">
      <c r="A392"/>
      <c r="B392" s="10" t="str">
        <f>"30632"</f>
        <v>30632</v>
      </c>
      <c r="C392" s="11" t="s">
        <v>389</v>
      </c>
      <c r="D392" s="12">
        <v>80.0</v>
      </c>
    </row>
    <row r="393" spans="1:4" customHeight="1" ht="130">
      <c r="A393"/>
      <c r="B393" s="10" t="str">
        <f>"30633"</f>
        <v>30633</v>
      </c>
      <c r="C393" s="11" t="s">
        <v>390</v>
      </c>
      <c r="D393" s="12">
        <v>140.0</v>
      </c>
    </row>
    <row r="394" spans="1:4" customHeight="1" ht="130">
      <c r="A394"/>
      <c r="B394" s="10" t="str">
        <f>"30634"</f>
        <v>30634</v>
      </c>
      <c r="C394" s="11" t="s">
        <v>391</v>
      </c>
      <c r="D394" s="12">
        <v>140.0</v>
      </c>
    </row>
    <row r="395" spans="1:4" customHeight="1" ht="130">
      <c r="A395"/>
      <c r="B395" s="10" t="str">
        <f>"30664"</f>
        <v>30664</v>
      </c>
      <c r="C395" s="11" t="s">
        <v>392</v>
      </c>
      <c r="D395" s="12">
        <v>34.0</v>
      </c>
    </row>
    <row r="396" spans="1:4" customHeight="1" ht="130">
      <c r="A396"/>
      <c r="B396" s="10" t="str">
        <f>"30665"</f>
        <v>30665</v>
      </c>
      <c r="C396" s="11" t="s">
        <v>393</v>
      </c>
      <c r="D396" s="12">
        <v>54.0</v>
      </c>
    </row>
    <row r="397" spans="1:4" customHeight="1" ht="130">
      <c r="A397"/>
      <c r="B397" s="10" t="str">
        <f>"30811"</f>
        <v>30811</v>
      </c>
      <c r="C397" s="11" t="s">
        <v>394</v>
      </c>
      <c r="D397" s="12">
        <v>220.0</v>
      </c>
    </row>
    <row r="398" spans="1:4" customHeight="1" ht="130">
      <c r="A398"/>
      <c r="B398" s="10" t="str">
        <f>"30914"</f>
        <v>30914</v>
      </c>
      <c r="C398" s="11" t="s">
        <v>395</v>
      </c>
      <c r="D398" s="12">
        <v>127.0</v>
      </c>
    </row>
    <row r="399" spans="1:4" customHeight="1" ht="130">
      <c r="A399"/>
      <c r="B399" s="10" t="str">
        <f>"30915"</f>
        <v>30915</v>
      </c>
      <c r="C399" s="11" t="s">
        <v>396</v>
      </c>
      <c r="D399" s="12">
        <v>130.0</v>
      </c>
    </row>
    <row r="400" spans="1:4" customHeight="1" ht="130">
      <c r="A400"/>
      <c r="B400" s="10" t="str">
        <f>"30916"</f>
        <v>30916</v>
      </c>
      <c r="C400" s="11" t="s">
        <v>397</v>
      </c>
      <c r="D400" s="12">
        <v>141.0</v>
      </c>
    </row>
    <row r="401" spans="1:4" customHeight="1" ht="130">
      <c r="A401"/>
      <c r="B401" s="10" t="str">
        <f>"31014"</f>
        <v>31014</v>
      </c>
      <c r="C401" s="11" t="s">
        <v>398</v>
      </c>
      <c r="D401" s="12">
        <v>155.0</v>
      </c>
    </row>
    <row r="402" spans="1:4" customHeight="1" ht="130">
      <c r="A402"/>
      <c r="B402" s="10" t="str">
        <f>"31426"</f>
        <v>31426</v>
      </c>
      <c r="C402" s="11" t="s">
        <v>399</v>
      </c>
      <c r="D402" s="12">
        <v>256.0</v>
      </c>
    </row>
    <row r="403" spans="1:4" customHeight="1" ht="130">
      <c r="A403"/>
      <c r="B403" s="10" t="str">
        <f>"31920"</f>
        <v>31920</v>
      </c>
      <c r="C403" s="11" t="s">
        <v>400</v>
      </c>
      <c r="D403" s="12">
        <v>75.0</v>
      </c>
    </row>
    <row r="404" spans="1:4" customHeight="1" ht="130">
      <c r="A404"/>
      <c r="B404" s="10" t="str">
        <f>"31990"</f>
        <v>31990</v>
      </c>
      <c r="C404" s="11" t="s">
        <v>401</v>
      </c>
      <c r="D404" s="12">
        <v>400.0</v>
      </c>
    </row>
    <row r="405" spans="1:4" customHeight="1" ht="130">
      <c r="A405"/>
      <c r="B405" s="10" t="str">
        <f>"31991"</f>
        <v>31991</v>
      </c>
      <c r="C405" s="11" t="s">
        <v>402</v>
      </c>
      <c r="D405" s="12">
        <v>276.0</v>
      </c>
    </row>
    <row r="406" spans="1:4" customHeight="1" ht="130">
      <c r="A406"/>
      <c r="B406" s="10" t="str">
        <f>"31997"</f>
        <v>31997</v>
      </c>
      <c r="C406" s="11" t="s">
        <v>403</v>
      </c>
      <c r="D406" s="12">
        <v>73.0</v>
      </c>
    </row>
    <row r="407" spans="1:4" customHeight="1" ht="130">
      <c r="A407"/>
      <c r="B407" s="10" t="str">
        <f>"32004"</f>
        <v>32004</v>
      </c>
      <c r="C407" s="11" t="s">
        <v>404</v>
      </c>
      <c r="D407" s="12">
        <v>200.0</v>
      </c>
    </row>
    <row r="408" spans="1:4" customHeight="1" ht="130">
      <c r="A408"/>
      <c r="B408" s="10" t="str">
        <f>"32005"</f>
        <v>32005</v>
      </c>
      <c r="C408" s="11" t="s">
        <v>405</v>
      </c>
      <c r="D408" s="12">
        <v>200.0</v>
      </c>
    </row>
    <row r="409" spans="1:4" customHeight="1" ht="130">
      <c r="A409"/>
      <c r="B409" s="10" t="str">
        <f>"32190"</f>
        <v>32190</v>
      </c>
      <c r="C409" s="11" t="s">
        <v>406</v>
      </c>
      <c r="D409" s="12">
        <v>160.0</v>
      </c>
    </row>
    <row r="410" spans="1:4" customHeight="1" ht="130">
      <c r="A410"/>
      <c r="B410" s="10" t="str">
        <f>"32191"</f>
        <v>32191</v>
      </c>
      <c r="C410" s="11" t="s">
        <v>407</v>
      </c>
      <c r="D410" s="12">
        <v>190.0</v>
      </c>
    </row>
    <row r="411" spans="1:4" customHeight="1" ht="130">
      <c r="A411"/>
      <c r="B411" s="10" t="str">
        <f>"32193"</f>
        <v>32193</v>
      </c>
      <c r="C411" s="11" t="s">
        <v>408</v>
      </c>
      <c r="D411" s="12">
        <v>485.0</v>
      </c>
    </row>
    <row r="412" spans="1:4" customHeight="1" ht="130">
      <c r="A412"/>
      <c r="B412" s="10" t="str">
        <f>"32194"</f>
        <v>32194</v>
      </c>
      <c r="C412" s="11" t="s">
        <v>409</v>
      </c>
      <c r="D412" s="12">
        <v>820.0</v>
      </c>
    </row>
    <row r="413" spans="1:4" customHeight="1" ht="130">
      <c r="A413"/>
      <c r="B413" s="10" t="str">
        <f>"32425"</f>
        <v>32425</v>
      </c>
      <c r="C413" s="11" t="s">
        <v>410</v>
      </c>
      <c r="D413" s="12">
        <v>310.0</v>
      </c>
    </row>
    <row r="414" spans="1:4" customHeight="1" ht="130">
      <c r="A414"/>
      <c r="B414" s="10" t="str">
        <f>"32426"</f>
        <v>32426</v>
      </c>
      <c r="C414" s="11" t="s">
        <v>411</v>
      </c>
      <c r="D414" s="12">
        <v>182.0</v>
      </c>
    </row>
    <row r="415" spans="1:4" customHeight="1" ht="130">
      <c r="A415"/>
      <c r="B415" s="10" t="str">
        <f>"32427"</f>
        <v>32427</v>
      </c>
      <c r="C415" s="11" t="s">
        <v>412</v>
      </c>
      <c r="D415" s="12">
        <v>141.0</v>
      </c>
    </row>
    <row r="416" spans="1:4" customHeight="1" ht="130">
      <c r="A416"/>
      <c r="B416" s="10" t="str">
        <f>"32428"</f>
        <v>32428</v>
      </c>
      <c r="C416" s="11" t="s">
        <v>413</v>
      </c>
      <c r="D416" s="12">
        <v>85.0</v>
      </c>
    </row>
    <row r="417" spans="1:4" customHeight="1" ht="130">
      <c r="A417"/>
      <c r="B417" s="10" t="str">
        <f>"32459"</f>
        <v>32459</v>
      </c>
      <c r="C417" s="11" t="s">
        <v>414</v>
      </c>
      <c r="D417" s="12">
        <v>430.0</v>
      </c>
    </row>
    <row r="418" spans="1:4" customHeight="1" ht="130">
      <c r="A418"/>
      <c r="B418" s="10" t="str">
        <f>"32463"</f>
        <v>32463</v>
      </c>
      <c r="C418" s="11" t="s">
        <v>415</v>
      </c>
      <c r="D418" s="12">
        <v>570.0</v>
      </c>
    </row>
    <row r="419" spans="1:4" customHeight="1" ht="130">
      <c r="A419"/>
      <c r="B419" s="10" t="str">
        <f>"32576"</f>
        <v>32576</v>
      </c>
      <c r="C419" s="11" t="s">
        <v>416</v>
      </c>
      <c r="D419" s="12">
        <v>470.0</v>
      </c>
    </row>
    <row r="420" spans="1:4" customHeight="1" ht="130">
      <c r="A420"/>
      <c r="B420" s="10" t="str">
        <f>"32624"</f>
        <v>32624</v>
      </c>
      <c r="C420" s="11" t="s">
        <v>417</v>
      </c>
      <c r="D420" s="12">
        <v>274.0</v>
      </c>
    </row>
    <row r="421" spans="1:4" customHeight="1" ht="130">
      <c r="A421"/>
      <c r="B421" s="10" t="str">
        <f>"32629"</f>
        <v>32629</v>
      </c>
      <c r="C421" s="11" t="s">
        <v>418</v>
      </c>
      <c r="D421" s="12">
        <v>570.0</v>
      </c>
    </row>
    <row r="422" spans="1:4" customHeight="1" ht="130">
      <c r="A422"/>
      <c r="B422" s="10" t="str">
        <f>"32630"</f>
        <v>32630</v>
      </c>
      <c r="C422" s="11" t="s">
        <v>419</v>
      </c>
      <c r="D422" s="12">
        <v>470.0</v>
      </c>
    </row>
    <row r="423" spans="1:4" customHeight="1" ht="130">
      <c r="A423"/>
      <c r="B423" s="10" t="str">
        <f>"32660"</f>
        <v>32660</v>
      </c>
      <c r="C423" s="11" t="s">
        <v>420</v>
      </c>
      <c r="D423" s="12">
        <v>310.0</v>
      </c>
    </row>
    <row r="424" spans="1:4" customHeight="1" ht="130">
      <c r="A424"/>
      <c r="B424" s="10" t="str">
        <f>"32895"</f>
        <v>32895</v>
      </c>
      <c r="C424" s="11" t="s">
        <v>421</v>
      </c>
      <c r="D424" s="12">
        <v>167.0</v>
      </c>
    </row>
    <row r="425" spans="1:4" customHeight="1" ht="130">
      <c r="A425"/>
      <c r="B425" s="10" t="str">
        <f>"33041"</f>
        <v>33041</v>
      </c>
      <c r="C425" s="11" t="s">
        <v>422</v>
      </c>
      <c r="D425" s="12">
        <v>140.0</v>
      </c>
    </row>
    <row r="426" spans="1:4" customHeight="1" ht="130">
      <c r="A426"/>
      <c r="B426" s="10" t="str">
        <f>"33061"</f>
        <v>33061</v>
      </c>
      <c r="C426" s="11" t="s">
        <v>423</v>
      </c>
      <c r="D426" s="12">
        <v>145.0</v>
      </c>
    </row>
    <row r="427" spans="1:4" customHeight="1" ht="130">
      <c r="A427"/>
      <c r="B427" s="10" t="str">
        <f>"33062"</f>
        <v>33062</v>
      </c>
      <c r="C427" s="11" t="s">
        <v>424</v>
      </c>
      <c r="D427" s="12">
        <v>230.0</v>
      </c>
    </row>
    <row r="428" spans="1:4" customHeight="1" ht="130">
      <c r="A428"/>
      <c r="B428" s="10" t="str">
        <f>"33260"</f>
        <v>33260</v>
      </c>
      <c r="C428" s="11" t="s">
        <v>425</v>
      </c>
      <c r="D428" s="12">
        <v>160.0</v>
      </c>
    </row>
    <row r="429" spans="1:4" customHeight="1" ht="130">
      <c r="A429"/>
      <c r="B429" s="10" t="str">
        <f>"33261"</f>
        <v>33261</v>
      </c>
      <c r="C429" s="11" t="s">
        <v>426</v>
      </c>
      <c r="D429" s="12">
        <v>160.0</v>
      </c>
    </row>
    <row r="430" spans="1:4" customHeight="1" ht="130">
      <c r="A430"/>
      <c r="B430" s="10" t="str">
        <f>"33267"</f>
        <v>33267</v>
      </c>
      <c r="C430" s="11" t="s">
        <v>427</v>
      </c>
      <c r="D430" s="12">
        <v>290.0</v>
      </c>
    </row>
    <row r="431" spans="1:4" customHeight="1" ht="130">
      <c r="A431"/>
      <c r="B431" s="10" t="str">
        <f>"33720"</f>
        <v>33720</v>
      </c>
      <c r="C431" s="11" t="s">
        <v>428</v>
      </c>
      <c r="D431" s="12">
        <v>95.0</v>
      </c>
    </row>
    <row r="432" spans="1:4" customHeight="1" ht="130">
      <c r="A432"/>
      <c r="B432" s="10" t="str">
        <f>"33721"</f>
        <v>33721</v>
      </c>
      <c r="C432" s="11" t="s">
        <v>429</v>
      </c>
      <c r="D432" s="12">
        <v>95.0</v>
      </c>
    </row>
    <row r="433" spans="1:4" customHeight="1" ht="130">
      <c r="A433"/>
      <c r="B433" s="10" t="str">
        <f>"33814"</f>
        <v>33814</v>
      </c>
      <c r="C433" s="11" t="s">
        <v>430</v>
      </c>
      <c r="D433" s="12">
        <v>250.0</v>
      </c>
    </row>
    <row r="434" spans="1:4" customHeight="1" ht="130">
      <c r="A434"/>
      <c r="B434" s="10" t="str">
        <f>"33815"</f>
        <v>33815</v>
      </c>
      <c r="C434" s="11" t="s">
        <v>431</v>
      </c>
      <c r="D434" s="12">
        <v>250.0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