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<sst xmlns="http://schemas.openxmlformats.org/spreadsheetml/2006/main" uniqueCount="449">
  <si>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</si>
  <si>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</si>
  <si>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</si>
  <si>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</si>
  <si>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</si>
  <si>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</si>
  <si>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</si>
  <si>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</si>
  <si>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</si>
  <si>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</si>
  <si>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</si>
  <si>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</si>
  <si>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</si>
  <si>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</si>
  <si>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</si>
  <si>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</si>
  <si>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</si>
  <si>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</si>
  <si>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</si>
  <si>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</si>
  <si>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</si>
  <si>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</si>
  <si>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</si>
  <si>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</si>
  <si>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</si>
  <si>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</si>
  <si>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</si>
  <si>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</si>
  <si>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</si>
  <si>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</si>
  <si>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накидная для смесителя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</si>
  <si>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</si>
  <si>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</si>
  <si>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</si>
  <si>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</si>
  <si>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</si>
  <si>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</si>
  <si>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</si>
  <si>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</si>
  <si>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</si>
  <si>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</si>
  <si>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</si>
  <si>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</si>
  <si>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</si>
  <si>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</si>
  <si>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</si>
  <si>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</si>
  <si>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АБ 68.56.00.3 боковая подводка кнопка хром</t>
  </si>
  <si>
    <t>Арматура для бачка Уклад АБ 69.57.00.3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</si>
  <si>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</si>
  <si>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</si>
  <si>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</si>
  <si>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</si>
  <si>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</si>
  <si>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</si>
  <si>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</si>
  <si>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</si>
  <si>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</si>
  <si>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</si>
  <si>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</si>
  <si>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</si>
  <si>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</si>
  <si>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</si>
  <si>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</si>
  <si>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</si>
  <si>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</si>
  <si>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</si>
  <si>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АБ 66.56.00.3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</si>
  <si>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</si>
  <si>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</si>
  <si>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</si>
  <si>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</si>
  <si>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</si>
  <si>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</si>
  <si>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</si>
  <si>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</si>
  <si>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</si>
  <si>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</si>
  <si>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</si>
  <si>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</si>
  <si>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</si>
  <si>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</si>
  <si>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</si>
  <si>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</si>
  <si>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</si>
  <si>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Крепёж для накладной мойки комплект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</si>
  <si>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</si>
  <si>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</si>
  <si>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</si>
  <si>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</si>
  <si>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</si>
  <si>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</si>
  <si>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</si>
  <si>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</si>
  <si>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</si>
  <si>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</si>
  <si>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</si>
  <si>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</si>
  <si>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</si>
  <si>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</si>
  <si>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</si>
  <si>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</si>
  <si>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</si>
  <si>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</si>
  <si>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</si>
  <si>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</si>
  <si>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</si>
  <si>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</si>
  <si>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</si>
  <si>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</si>
  <si>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</si>
  <si>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</si>
  <si>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</si>
  <si>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</si>
  <si>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</si>
  <si>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</si>
  <si>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</si>
  <si>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</si>
  <si>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</si>
  <si>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</si>
  <si>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</si>
  <si>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</si>
  <si>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</si>
  <si>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</si>
  <si>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</si>
  <si>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</si>
  <si>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</si>
  <si>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</si>
  <si>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</si>
  <si>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</si>
  <si>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</si>
  <si>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Двухрычажный смеситель LEMARK Contour LM7404C для кухни</t>
  </si>
  <si>
    <t>Однорычажный смеситель LEMARK Strike LM1107C для умывальника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</si>
  <si>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</si>
  <si>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</si>
  <si>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</si>
  <si>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</si>
  <si>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</si>
  <si>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</si>
  <si>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</si>
  <si>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</si>
  <si>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</si>
  <si>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</si>
  <si>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</si>
  <si>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</si>
  <si>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</si>
  <si>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</si>
  <si>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</si>
  <si>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</si>
  <si>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</si>
  <si>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</si>
  <si>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</si>
  <si>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</si>
  <si>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</si>
  <si>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</si>
  <si>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</si>
  <si>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</si>
  <si>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</si>
  <si>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</si>
  <si>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</si>
  <si>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</si>
  <si>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</si>
  <si>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</si>
  <si>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</si>
  <si>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</si>
  <si>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</si>
  <si>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</si>
  <si>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</si>
  <si>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</si>
  <si>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</si>
  <si>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</si>
  <si>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</si>
  <si>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</si>
  <si>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</si>
  <si>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</si>
  <si>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</si>
  <si>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</si>
  <si>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</si>
  <si>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</si>
  <si>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</si>
  <si>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</si>
  <si>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</si>
  <si>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</si>
  <si>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</si>
  <si>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</si>
  <si>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</si>
  <si>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</si>
  <si>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</si>
  <si>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</si>
  <si>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</si>
  <si>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</si>
  <si>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</si>
  <si>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</si>
  <si>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</si>
  <si>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</si>
  <si>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</si>
  <si>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</si>
  <si>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</si>
  <si>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</si>
  <si>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</si>
  <si>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</si>
  <si>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</si>
  <si>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</si>
  <si>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</si>
  <si>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</si>
  <si>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</si>
  <si>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</si>
  <si>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</si>
  <si>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49см 0,6мм 3 1/2"</t>
  </si>
  <si>
    <t>Врезная кухонная мойка PREMIAL 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</si>
  <si>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</si>
  <si>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</si>
  <si>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</si>
  <si>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правая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</si>
  <si>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</si>
  <si>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правая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</si>
  <si>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</si>
  <si>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</si>
  <si>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</si>
  <si>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</si>
  <si>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</si>
  <si>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</si>
  <si>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</si>
  <si>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</si>
  <si>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</si>
  <si>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</si>
  <si>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</si>
  <si>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</si>
  <si>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Однорычажный смеситель Milardo Atlantik ATLSB00M01 для умывальника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</si>
  <si>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</si>
  <si>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</si>
  <si>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</si>
  <si>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</si>
  <si>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</si>
  <si>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</si>
  <si>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</si>
  <si>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MRMF2 1 1/2" 40/50 1,0м McALPINE</t>
  </si>
  <si>
    <t>Гофра MRMF2-12 1 1/2" 40/50 1,2м McALPINE</t>
  </si>
  <si>
    <t>Гофра MRMF105S 1 1/4"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</si>
  <si>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</si>
  <si>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</si>
  <si>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</si>
  <si>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</si>
  <si>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</si>
  <si>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</si>
  <si>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</si>
  <si>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</si>
  <si>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</si>
  <si>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</si>
  <si>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</si>
  <si>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Смеситель на одну воду T.MARKT 01-2012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</si>
  <si>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</si>
  <si>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</si>
  <si>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</si>
  <si>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</si>
  <si>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</si>
  <si>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</si>
  <si>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</si>
  <si>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</si>
  <si>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</si>
  <si>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</si>
  <si>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</si>
  <si>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</si>
  <si>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</si>
  <si>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</si>
  <si>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</si>
  <si>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</si>
  <si>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</si>
  <si>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</si>
  <si>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</si>
  <si>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</si>
  <si>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Сифон MRW2-NW 1 1/4" 32мм McALPINE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</si>
  <si>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</si>
  <si>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</si>
  <si>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</si>
  <si>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</si>
  <si>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</si>
  <si>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</si>
  <si>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</si>
  <si>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</si>
  <si>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</si>
  <si>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</si>
  <si>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</si>
  <si>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</si>
  <si>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</si>
  <si>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</si>
  <si>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</si>
  <si>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</si>
  <si>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</si>
  <si>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</si>
  <si>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</si>
  <si>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</si>
  <si>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</si>
  <si>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Двухрычажный смеситель OLIVES Vigo 21221VG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</si>
  <si>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</si>
  <si>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</si>
  <si>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Leon 04400LN для кухни</t>
  </si>
  <si>
    <t>Однорычажный смеситель OLIVES Evora 33430EV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</si>
  <si>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</si>
  <si>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</si>
  <si>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</si>
  <si>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</si>
  <si>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</si>
  <si>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</si>
  <si>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</si>
  <si>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</si>
  <si>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</si>
  <si>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</si>
  <si>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</si>
  <si>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</si>
  <si>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</si>
  <si>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</si>
  <si>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</si>
  <si>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</si>
  <si>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</si>
  <si>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</si>
  <si>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</si>
  <si>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</si>
  <si>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</si>
  <si>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</si>
  <si>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</si>
  <si>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</si>
  <si>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</si>
  <si>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</si>
  <si>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</si>
  <si>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</si>
  <si>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Унитаз SANTEK ОСТИН горизонтальный выпуск сидение Softclose 1.WH30.2.419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</si>
  <si>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</si>
  <si>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</si>
  <si>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</si>
  <si>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</si>
  <si>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</si>
  <si>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</si>
  <si>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</si>
  <si>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</si>
  <si>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</si>
  <si>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Vigo 21431VG для кухни</t>
  </si>
  <si>
    <t>Двухрычажный смеситель OLIVES Girona 01410GR для кухни настенный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</si>
  <si>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</si>
  <si>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</si>
  <si>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</si>
  <si>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</si>
  <si>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</si>
  <si>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</si>
  <si>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</si>
  <si>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</si>
  <si>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</si>
  <si>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</si>
  <si>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</si>
  <si>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</si>
  <si>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</si>
  <si>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</si>
  <si>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Сиденье для унитаза РБМ СПУ-2А</t>
  </si>
  <si>
    <t>Крепление к сидению СПУ-2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</si>
  <si>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</si>
  <si>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</si>
  <si>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</si>
  <si>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</si>
  <si>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</si>
  <si>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</si>
  <si>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</si>
  <si>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Однорычажный смеситель OLIVES Tenerife 24221TN для ванны</t>
  </si>
  <si>
    <t>Однорычажный смеситель OLIVES Tenerife 24100TN для умывальника</t>
  </si>
  <si>
    <t>Врезная кухонная мойка Mixline 49см 0,6мм 3 1/2"</t>
  </si>
  <si>
    <t>Врезная кухонная мойка Mixline 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</si>
  <si>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</si>
  <si>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</si>
  <si>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</si>
  <si>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</si>
  <si>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</si>
  <si>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</si>
  <si>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</si>
  <si>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</si>
  <si>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</si>
  <si>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</si>
  <si>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Ibiza 19221IB для ванны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</si>
  <si>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</si>
  <si>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</si>
  <si>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</si>
  <si>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</si>
  <si>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</si>
  <si>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</si>
  <si>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</si>
  <si>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</si>
  <si>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</si>
  <si>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</si>
  <si>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</si>
  <si>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</si>
  <si>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</si>
  <si>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</si>
  <si>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</si>
  <si>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</si>
  <si>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</si>
  <si>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</si>
  <si>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</si>
  <si>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</si>
  <si>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</si>
  <si>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</si>
  <si>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</si>
  <si>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</si>
  <si>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</si>
  <si>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</si>
  <si>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</si>
  <si>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</si>
  <si>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</si>
  <si>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</si>
  <si>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</si>
  <si>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</t>
  </si>
  <si>
    <t>Однорычажный смеситель OLIVES Arriba 09201AR для ванны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</si>
  <si>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</si>
  <si>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</si>
  <si>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</si>
  <si>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</si>
  <si>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Однорычажный смеситель OLIVES Asturia 30221AS для ванны</t>
  </si>
  <si>
    <t>Двухрычажный смеситель OLIVES Catalona 23251CT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</si>
  <si>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</si>
  <si>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</si>
  <si>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</si>
  <si>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</si>
  <si>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OLIVES Toledo 18100TD для умывальника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</si>
  <si>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</si>
  <si>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</t>
  </si>
  <si>
    <t>Однорычажный смеситель OLIVES Sevila 20201SV для ванны</t>
  </si>
  <si>
    <t>Однорычажный смеситель OLIVES Toledo 18201TD для ванны</t>
  </si>
  <si>
    <t>Однорычажный смеситель OLIVES Vega 12100VE для умывальника</t>
  </si>
  <si>
    <t>Унитаз подвесной Olives ARTIS AR30116DP сидение микролифт</t>
  </si>
  <si>
    <t>Унитаз подвесной Olives PORTO PR30117DP черный сидение дюропласт микролифт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</si>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</sst>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39.png"/><Relationship Id="rId2" Type="http://schemas.openxmlformats.org/officeDocument/2006/relationships/image" Target="../media/kran_buksa_1_2_keramicheskaya_rossiya2440.jpg"/><Relationship Id="rId3" Type="http://schemas.openxmlformats.org/officeDocument/2006/relationships/image" Target="../media/000350000000014400_12441.jpg"/><Relationship Id="rId4" Type="http://schemas.openxmlformats.org/officeDocument/2006/relationships/image" Target="../media/000350000000014600_12442.jpg"/><Relationship Id="rId5" Type="http://schemas.openxmlformats.org/officeDocument/2006/relationships/image" Target="../media/sidene_dlya_unitaza_inkoer_elissa2443.jpg"/><Relationship Id="rId6" Type="http://schemas.openxmlformats.org/officeDocument/2006/relationships/image" Target="../media/000350000000014800_12444.jpg"/><Relationship Id="rId7" Type="http://schemas.openxmlformats.org/officeDocument/2006/relationships/image" Target="../media/kran_buksa_1_2_rezinovaya_rossiya2445.jpg"/><Relationship Id="rId8" Type="http://schemas.openxmlformats.org/officeDocument/2006/relationships/image" Target="../media/aerator_d22_vnutrennyaya_rezba2446.jpg"/><Relationship Id="rId9" Type="http://schemas.openxmlformats.org/officeDocument/2006/relationships/image" Target="../media/zaglushka_otverstiya_dlya_smesitelya_khrom2447.jpg"/><Relationship Id="rId10" Type="http://schemas.openxmlformats.org/officeDocument/2006/relationships/image" Target="../media/aerator_d24_naruzhnyaya_rezba2448.jpg"/><Relationship Id="rId11" Type="http://schemas.openxmlformats.org/officeDocument/2006/relationships/image" Target="../media/kran_buksa_1_2_keramicheskaya_20shlitsov_pod_krest_importnaya_rezba2449.jpg"/><Relationship Id="rId12" Type="http://schemas.openxmlformats.org/officeDocument/2006/relationships/image" Target="../media/izliv_k_smesitelyu_dlya_vanny_kruglyy_importnaya_rezba2450.jpg"/><Relationship Id="rId13" Type="http://schemas.openxmlformats.org/officeDocument/2006/relationships/image" Target="../media/izliv_k_smesitelyu_dlya_vanny_ploskiy_pryamoy_35_sm2451.jpg"/><Relationship Id="rId14" Type="http://schemas.openxmlformats.org/officeDocument/2006/relationships/image" Target="../media/ekstsentrik_s_otrazhatelyami_para2452.jpg"/><Relationship Id="rId15" Type="http://schemas.openxmlformats.org/officeDocument/2006/relationships/image" Target="../media/kreplenie_dlya_smesitelya_1_shpilka2453.jpg"/><Relationship Id="rId16" Type="http://schemas.openxmlformats.org/officeDocument/2006/relationships/image" Target="../media/kreplenie_dlya_smesitelya_2_shpilki2454.jpg"/><Relationship Id="rId17" Type="http://schemas.openxmlformats.org/officeDocument/2006/relationships/image" Target="../media/izliv_k_smesitelyu_dlya_vanny_izognutyy_35_sm2455.jpg"/><Relationship Id="rId18" Type="http://schemas.openxmlformats.org/officeDocument/2006/relationships/image" Target="../media/izliv_k_smesitelyu_dlya_kukhni_importnaya_rezba2456.jpg"/><Relationship Id="rId19" Type="http://schemas.openxmlformats.org/officeDocument/2006/relationships/image" Target="../media/gayka_nakidnaya_dlya_smesitelya_3_42457.jpg"/><Relationship Id="rId20" Type="http://schemas.openxmlformats.org/officeDocument/2006/relationships/image" Target="../media/000350000000014611_12458.jpg"/><Relationship Id="rId21" Type="http://schemas.openxmlformats.org/officeDocument/2006/relationships/image" Target="../media/divertor_kartridzhnyy2459.jpg"/><Relationship Id="rId22" Type="http://schemas.openxmlformats.org/officeDocument/2006/relationships/image" Target="../media/obramlenie_pereliva_umyvalnika_khromirovannaya2460.jpg"/><Relationship Id="rId23" Type="http://schemas.openxmlformats.org/officeDocument/2006/relationships/image" Target="../media/kran_buksa_1_2_keramicheskaya_24shlitsa_importnaya_rezba2461.jpg"/><Relationship Id="rId24" Type="http://schemas.openxmlformats.org/officeDocument/2006/relationships/image" Target="../media/kartridzh_402462.jpg"/><Relationship Id="rId25" Type="http://schemas.openxmlformats.org/officeDocument/2006/relationships/image" Target="../media/unitaz_santek_animo_gorizontalnyy_vypusk2463.jpg"/><Relationship Id="rId26" Type="http://schemas.openxmlformats.org/officeDocument/2006/relationships/image" Target="../media/unitaz_santek_boreal_kosoy_vypusk_antivsplesk2464.jpg"/><Relationship Id="rId27" Type="http://schemas.openxmlformats.org/officeDocument/2006/relationships/image" Target="../media/unitaz_santeri_versiya_kosoy_vypusk2465.jpg"/><Relationship Id="rId28" Type="http://schemas.openxmlformats.org/officeDocument/2006/relationships/image" Target="../media/unitaz_santeri_vest_kosoy_vypusk2466.jpg"/><Relationship Id="rId29" Type="http://schemas.openxmlformats.org/officeDocument/2006/relationships/image" Target="../media/unitaz_santeri_vorotynskiy_kosoy_vypusk2467.jpg"/><Relationship Id="rId30" Type="http://schemas.openxmlformats.org/officeDocument/2006/relationships/image" Target="../media/unitaz_santeri_sonata_kosoy_vypusk2468.jpg"/><Relationship Id="rId31" Type="http://schemas.openxmlformats.org/officeDocument/2006/relationships/image" Target="../media/rakovina_s_pedestalom_santeri_vest_s_otverstiem_pod_smesitel2469.jpg"/><Relationship Id="rId32" Type="http://schemas.openxmlformats.org/officeDocument/2006/relationships/image" Target="../media/rakovina_s_pedestalom_santeri_viktoriya_s_otverstiem_pod_smesitel2470.jpg"/><Relationship Id="rId33" Type="http://schemas.openxmlformats.org/officeDocument/2006/relationships/image" Target="../media/rakovina_s_pedestalom_santeri_vorotynskiy_s_otverstiem_pod_smesitel2471.jpg"/><Relationship Id="rId34" Type="http://schemas.openxmlformats.org/officeDocument/2006/relationships/image" Target="../media/000360000010010100_12472.jpg"/><Relationship Id="rId35" Type="http://schemas.openxmlformats.org/officeDocument/2006/relationships/image" Target="../media/sifon_ani_plast_a1000_1_1_2_40_s_nosikom2473.jpg"/><Relationship Id="rId36" Type="http://schemas.openxmlformats.org/officeDocument/2006/relationships/image" Target="../media/armatura_dlya_bachka_uklad_ab_68_56_00_3_bokovaya_podvodka_knopka_khrom2474.jpg"/><Relationship Id="rId37" Type="http://schemas.openxmlformats.org/officeDocument/2006/relationships/image" Target="../media/armatura_dlya_bachka_uklad_ab_69_57_00_3_nizhnyaya_podvodka_knopka_khrom2475.jpg"/><Relationship Id="rId38" Type="http://schemas.openxmlformats.org/officeDocument/2006/relationships/image" Target="../media/sifon_ani_plast_e110_1_1_2_40_dlya_poddona2476.jpg"/><Relationship Id="rId39" Type="http://schemas.openxmlformats.org/officeDocument/2006/relationships/image" Target="../media/klapan_vypuska_uklad_as_105_knopka_khrom_c_krepleniem_bachka_manzhetoy2477.jpg"/><Relationship Id="rId40" Type="http://schemas.openxmlformats.org/officeDocument/2006/relationships/image" Target="../media/kreplenie_bachka_k_unitazu2478.jpg"/><Relationship Id="rId41" Type="http://schemas.openxmlformats.org/officeDocument/2006/relationships/image" Target="../media/klapan_vpuska_uklad_kn_57_nizhnyaya_podvodka2479.jpg"/><Relationship Id="rId42" Type="http://schemas.openxmlformats.org/officeDocument/2006/relationships/image" Target="../media/sifon_ani_plast_a2015_1_1_2_40_s_nosikom_i_truboy_40_502480.jpg"/><Relationship Id="rId43" Type="http://schemas.openxmlformats.org/officeDocument/2006/relationships/image" Target="../media/000360000010010150_12481.jpg"/><Relationship Id="rId44" Type="http://schemas.openxmlformats.org/officeDocument/2006/relationships/image" Target="../media/000360000010060106_12482.jpg"/><Relationship Id="rId45" Type="http://schemas.openxmlformats.org/officeDocument/2006/relationships/image" Target="../media/000360000010060116_12483.jpg"/><Relationship Id="rId46" Type="http://schemas.openxmlformats.org/officeDocument/2006/relationships/image" Target="../media/sifon_ani_plast_e150_1_1_2_40_dlya_vanny2484.jpg"/><Relationship Id="rId47" Type="http://schemas.openxmlformats.org/officeDocument/2006/relationships/image" Target="../media/000360000010050116_12485.jpg"/><Relationship Id="rId48" Type="http://schemas.openxmlformats.org/officeDocument/2006/relationships/image" Target="../media/sifon_ani_plast_g106_1_1_2_40_50_gofrirovannyy_396_806mm2486.jpg"/><Relationship Id="rId49" Type="http://schemas.openxmlformats.org/officeDocument/2006/relationships/image" Target="../media/000360000010060406_12487.jpg"/><Relationship Id="rId50" Type="http://schemas.openxmlformats.org/officeDocument/2006/relationships/image" Target="../media/sidene_dlya_unitaza_santek_animo_dyuroplast2488.jpg"/><Relationship Id="rId51" Type="http://schemas.openxmlformats.org/officeDocument/2006/relationships/image" Target="../media/sidene_dlya_unitaza_santek_boreal_dyuroplast2489.jpg"/><Relationship Id="rId52" Type="http://schemas.openxmlformats.org/officeDocument/2006/relationships/image" Target="../media/sidene_dlya_unitaza_santek_rimini_dyuroplast2490.jpg"/><Relationship Id="rId53" Type="http://schemas.openxmlformats.org/officeDocument/2006/relationships/image" Target="../media/sidene_dlya_unitaza_santek_briz_dyuroplast2491.jpg"/><Relationship Id="rId54" Type="http://schemas.openxmlformats.org/officeDocument/2006/relationships/image" Target="../media/000350000000100003_12492.jpg"/><Relationship Id="rId55" Type="http://schemas.openxmlformats.org/officeDocument/2006/relationships/image" Target="../media/sifon_ani_plast_e055_1_1_2_40_dlya_vanny_ploskiy_s_truboy_40_502493.jpg"/><Relationship Id="rId56" Type="http://schemas.openxmlformats.org/officeDocument/2006/relationships/image" Target="../media/armatura_dlya_bachka_uklad_ab_66_56_00_3_bokovaya_podvodka_shtok_khrom2494.jpg"/><Relationship Id="rId57" Type="http://schemas.openxmlformats.org/officeDocument/2006/relationships/image" Target="../media/prokladka_dlya_smyvnogo_bachka_k100_universalnaya2495.jpg"/><Relationship Id="rId58" Type="http://schemas.openxmlformats.org/officeDocument/2006/relationships/image" Target="../media/derzhatel_dlya_dusha_metallicheskiy_sharovyy2496.jpg"/><Relationship Id="rId59" Type="http://schemas.openxmlformats.org/officeDocument/2006/relationships/image" Target="../media/kukhonnaya_moyka_antika_amc_51101_emalirovannaya2497.jpg"/><Relationship Id="rId60" Type="http://schemas.openxmlformats.org/officeDocument/2006/relationships/image" Target="../media/makhovik_mariya_metall_pod_buksu_kvadrat_10042498.jpg"/><Relationship Id="rId61" Type="http://schemas.openxmlformats.org/officeDocument/2006/relationships/image" Target="../media/makhovik_mariya_metall_pod_buksu_24_shlitsa_10042499.jpg"/><Relationship Id="rId62" Type="http://schemas.openxmlformats.org/officeDocument/2006/relationships/image" Target="../media/sidene_dlya_unitaza_inkoer_universal2500.jpg"/><Relationship Id="rId63" Type="http://schemas.openxmlformats.org/officeDocument/2006/relationships/image" Target="../media/003500070200005045_12501.jpg"/><Relationship Id="rId64" Type="http://schemas.openxmlformats.org/officeDocument/2006/relationships/image" Target="../media/003500070200009020_12502.jpg"/><Relationship Id="rId65" Type="http://schemas.openxmlformats.org/officeDocument/2006/relationships/image" Target="../media/kreplenie_dlya_umyvalnika2503.jpg"/><Relationship Id="rId66" Type="http://schemas.openxmlformats.org/officeDocument/2006/relationships/image" Target="../media/klapan_vpuska_uklad_kn_56_bokovaya_podvodka2504.jpg"/><Relationship Id="rId67" Type="http://schemas.openxmlformats.org/officeDocument/2006/relationships/image" Target="../media/armatura_dlya_bachka_uklad_ab_67_57_00_3_nizhnyaya_podvodka_shtok_khrom2505.jpg"/><Relationship Id="rId68" Type="http://schemas.openxmlformats.org/officeDocument/2006/relationships/image" Target="../media/klapan_vypuska_uklad_as_110_shtok_khrom2506.jpg"/><Relationship Id="rId69" Type="http://schemas.openxmlformats.org/officeDocument/2006/relationships/image" Target="../media/kartridzh_352507.jpg"/><Relationship Id="rId70" Type="http://schemas.openxmlformats.org/officeDocument/2006/relationships/image" Target="../media/remontnyy_nabor_4_universalnyy2508.jpg"/><Relationship Id="rId71" Type="http://schemas.openxmlformats.org/officeDocument/2006/relationships/image" Target="../media/remontnyy_nabor_6_universalnyy2509.jpg"/><Relationship Id="rId72" Type="http://schemas.openxmlformats.org/officeDocument/2006/relationships/image" Target="../media/remontnyy_nabor_10_universalnyy2510.jpg"/><Relationship Id="rId73" Type="http://schemas.openxmlformats.org/officeDocument/2006/relationships/image" Target="../media/003500070200002750_12511.jpg"/><Relationship Id="rId74" Type="http://schemas.openxmlformats.org/officeDocument/2006/relationships/image" Target="../media/krepyezh_dlya_nakladnoy_moyki_komplekt2512.jpg"/><Relationship Id="rId75" Type="http://schemas.openxmlformats.org/officeDocument/2006/relationships/image" Target="../media/sifon_ani_plast_s0500_1_1_2_402513.jpg"/><Relationship Id="rId76" Type="http://schemas.openxmlformats.org/officeDocument/2006/relationships/image" Target="../media/makhovik_metallicheskiy_s_kran_buksoy_1_2_importnaya_rezba2514.jpg"/><Relationship Id="rId77" Type="http://schemas.openxmlformats.org/officeDocument/2006/relationships/image" Target="../media/000350000000100051_12515.jpg"/><Relationship Id="rId78" Type="http://schemas.openxmlformats.org/officeDocument/2006/relationships/image" Target="../media/sifon_ani_plast_s0515_1_1_2_40_s_truboy_40_502516.jpg"/><Relationship Id="rId79" Type="http://schemas.openxmlformats.org/officeDocument/2006/relationships/image" Target="../media/shlang_dlya_dusha_razdvizhnoy_g_lauf_urg_1211_1_5m_importnaya_konus2517.jpg"/><Relationship Id="rId80" Type="http://schemas.openxmlformats.org/officeDocument/2006/relationships/image" Target="../media/makhovik_metallicheskiy_s_kran_buksoy_1_2_russkaya_rezba2518.jpg"/><Relationship Id="rId81" Type="http://schemas.openxmlformats.org/officeDocument/2006/relationships/image" Target="../media/otrazhatel_1_razemnyy2519.jpg"/><Relationship Id="rId82" Type="http://schemas.openxmlformats.org/officeDocument/2006/relationships/image" Target="../media/gayka_vnutrennyaya_pod_shestigrannik_dlya_smesitelya_latun2520.jpg"/><Relationship Id="rId83" Type="http://schemas.openxmlformats.org/officeDocument/2006/relationships/image" Target="../media/prokladka_dlya_smyvnogo_bachka_vest_vorotynsk2521.jpg"/><Relationship Id="rId84" Type="http://schemas.openxmlformats.org/officeDocument/2006/relationships/image" Target="../media/dushevoy_poddon_antika_80kh80sm_stalnoy_emalirovannyy2522.jpg"/><Relationship Id="rId85" Type="http://schemas.openxmlformats.org/officeDocument/2006/relationships/image" Target="../media/000350000000041950_12523.jpg"/><Relationship Id="rId86" Type="http://schemas.openxmlformats.org/officeDocument/2006/relationships/image" Target="../media/unitaz_santek_alkor_kosoy_vypusk2524.jpg"/><Relationship Id="rId87" Type="http://schemas.openxmlformats.org/officeDocument/2006/relationships/image" Target="../media/armatura_dlya_bachka_uklad_ab_77_56_14_3_bokovaya_podvodka_dvoynaya_knopka_khrom2525.jpg"/><Relationship Id="rId88" Type="http://schemas.openxmlformats.org/officeDocument/2006/relationships/image" Target="../media/000360000002605008_12526.jpg"/><Relationship Id="rId89" Type="http://schemas.openxmlformats.org/officeDocument/2006/relationships/image" Target="../media/leyka_dlya_dusha_1069_plastmassovaya2527.jpg"/><Relationship Id="rId90" Type="http://schemas.openxmlformats.org/officeDocument/2006/relationships/image" Target="../media/sifon_ani_plast_e115_1_1_2_40_dlya_poddona_s_truboy_40_502528.jpg"/><Relationship Id="rId91" Type="http://schemas.openxmlformats.org/officeDocument/2006/relationships/image" Target="../media/nakladnaya_kukhonnaya_moyka_50kh50cm_mixline_0_8mm_3_1_22529.jpg"/><Relationship Id="rId92" Type="http://schemas.openxmlformats.org/officeDocument/2006/relationships/image" Target="../media/000360000010040155_12530.jpg"/><Relationship Id="rId93" Type="http://schemas.openxmlformats.org/officeDocument/2006/relationships/image" Target="../media/000360000002606058_12531.jpg"/><Relationship Id="rId94" Type="http://schemas.openxmlformats.org/officeDocument/2006/relationships/image" Target="../media/nakladnaya_kukhonnaya_moyka_60kh80sm_mixline_0_8mm_3_1_2_levaya2532.jpg"/><Relationship Id="rId95" Type="http://schemas.openxmlformats.org/officeDocument/2006/relationships/image" Target="../media/vanna_stalnaya_donna_vanna_belaya_orkhideya_150kh70kh40_ekaterinburg2533.jpg"/><Relationship Id="rId96" Type="http://schemas.openxmlformats.org/officeDocument/2006/relationships/image" Target="../media/vanna_stalnaya_donna_vanna_belaya_orkhideya_160kh70kh40_ekaterinburg2534.jpg"/><Relationship Id="rId97" Type="http://schemas.openxmlformats.org/officeDocument/2006/relationships/image" Target="../media/vanna_stalnaya_donna_vanna_belaya_orkhideya_170kh70kh40_ekaterinburg2535.jpg"/><Relationship Id="rId98" Type="http://schemas.openxmlformats.org/officeDocument/2006/relationships/image" Target="../media/000360000002606008_12536.jpg"/><Relationship Id="rId99" Type="http://schemas.openxmlformats.org/officeDocument/2006/relationships/image" Target="../media/000360000002608058_12537.jpg"/><Relationship Id="rId100" Type="http://schemas.openxmlformats.org/officeDocument/2006/relationships/image" Target="../media/000350000000014625_12538.jpg"/><Relationship Id="rId101" Type="http://schemas.openxmlformats.org/officeDocument/2006/relationships/image" Target="../media/vanna_stalnaya_antika_150kh70kh40_ekaterinburg2539.jpg"/><Relationship Id="rId102" Type="http://schemas.openxmlformats.org/officeDocument/2006/relationships/image" Target="../media/vanna_stalnaya_antika_170kh70kh40_ekaterinburg2540.jpg"/><Relationship Id="rId103" Type="http://schemas.openxmlformats.org/officeDocument/2006/relationships/image" Target="../media/unitaz_rosa_standart_kosoy_vypusk_kirov2541.jpg"/><Relationship Id="rId104" Type="http://schemas.openxmlformats.org/officeDocument/2006/relationships/image" Target="../media/000350000000100045_12542.jpg"/><Relationship Id="rId105" Type="http://schemas.openxmlformats.org/officeDocument/2006/relationships/image" Target="../media/unitaz_dachnyy_s_sideniem_staryy_oskol2543.jpg"/><Relationship Id="rId106" Type="http://schemas.openxmlformats.org/officeDocument/2006/relationships/image" Target="../media/prokladka_dlya_smyvnogo_bachka_001_16mm_universalnaya2544.jpg"/><Relationship Id="rId107" Type="http://schemas.openxmlformats.org/officeDocument/2006/relationships/image" Target="../media/sifon_ani_plast_e415cl_dlya_poddona_click_clack_s_truboy_40_50mm2545.jpg"/><Relationship Id="rId108" Type="http://schemas.openxmlformats.org/officeDocument/2006/relationships/image" Target="../media/sifon_ani_plast_es155_1_1_2_40_50_click_clack_dlya_vanny2546.jpg"/><Relationship Id="rId109" Type="http://schemas.openxmlformats.org/officeDocument/2006/relationships/image" Target="../media/sifon_ani_plast_em311_1_1_2_40_poluavtomat_dlya_vanny2547.jpg"/><Relationship Id="rId110" Type="http://schemas.openxmlformats.org/officeDocument/2006/relationships/image" Target="../media/kukhonnaya_moyka_d505_ml_gm11_342_grafit2548.jpg"/><Relationship Id="rId111" Type="http://schemas.openxmlformats.org/officeDocument/2006/relationships/image" Target="../media/dushevoy_poddon_antika_90kh90sm_stalnoy_emalirovannyy2549.jpg"/><Relationship Id="rId112" Type="http://schemas.openxmlformats.org/officeDocument/2006/relationships/image" Target="../media/unitaz_santek_liga_kosoy_vypusk2550.jpg"/><Relationship Id="rId113" Type="http://schemas.openxmlformats.org/officeDocument/2006/relationships/image" Target="../media/panel_dlya_akrilovoy_vanny_triton_emma_170_frontalnaya2551.jpg"/><Relationship Id="rId114" Type="http://schemas.openxmlformats.org/officeDocument/2006/relationships/image" Target="../media/kukhonnaya_moyka_d505_ml_gm11_311_svetlo_rozovaya2552.jpg"/><Relationship Id="rId115" Type="http://schemas.openxmlformats.org/officeDocument/2006/relationships/image" Target="../media/kukhonnaya_moyka_d505_ml_gm11_3102553.jpg"/><Relationship Id="rId116" Type="http://schemas.openxmlformats.org/officeDocument/2006/relationships/image" Target="../media/kukhonnaya_moyka_d505_ml_gm11_308_chernaya2554.jpg"/><Relationship Id="rId117" Type="http://schemas.openxmlformats.org/officeDocument/2006/relationships/image" Target="../media/003500009000064025_12555.jpg"/><Relationship Id="rId118" Type="http://schemas.openxmlformats.org/officeDocument/2006/relationships/image" Target="../media/dvukhrychazhnyy_smesitel_lemark_parter_lm6541c_dlya_vanny2556.jpg"/><Relationship Id="rId119" Type="http://schemas.openxmlformats.org/officeDocument/2006/relationships/image" Target="../media/dvukhrychazhnyy_smesitel_lemark_practika_lm7551c_dlya_vanny2557.jpg"/><Relationship Id="rId120" Type="http://schemas.openxmlformats.org/officeDocument/2006/relationships/image" Target="../media/dvukhrychazhnyy_smesitel_lemark_contour_lm7404c_dlya_kukhni2558.jpg"/><Relationship Id="rId121" Type="http://schemas.openxmlformats.org/officeDocument/2006/relationships/image" Target="../media/odnorychazhnyy_smesitel_lemark_strike_lm1107c_dlya_umyvalnika2559.jpg"/><Relationship Id="rId122" Type="http://schemas.openxmlformats.org/officeDocument/2006/relationships/image" Target="../media/shlang_dlya_dusha_svobodnoe_vrashchenie_g_lauf_urg_1209_1_5m_importnaya_konus2560.jpg"/><Relationship Id="rId123" Type="http://schemas.openxmlformats.org/officeDocument/2006/relationships/image" Target="../media/kukhonnaya_moyka_d505_ml_gm11_328_bezhevaya2561.jpg"/><Relationship Id="rId124" Type="http://schemas.openxmlformats.org/officeDocument/2006/relationships/image" Target="../media/kukhonnaya_moyka_d505_ml_gm11_302_pesochnaya2562.jpg"/><Relationship Id="rId125" Type="http://schemas.openxmlformats.org/officeDocument/2006/relationships/image" Target="../media/unitaz_rosa_solo_gorizontalnyy_vypusk_kirov2563.jpg"/><Relationship Id="rId126" Type="http://schemas.openxmlformats.org/officeDocument/2006/relationships/image" Target="../media/sidene_dlya_unitaza_santek_liga_iris_dyuroplast2564.jpg"/><Relationship Id="rId127" Type="http://schemas.openxmlformats.org/officeDocument/2006/relationships/image" Target="../media/krepyezh_dlya_vreznoy_moyki_komplekt2565.jpg"/><Relationship Id="rId128" Type="http://schemas.openxmlformats.org/officeDocument/2006/relationships/image" Target="../media/kartridzh_40mm_varion_61200402566.jpg"/><Relationship Id="rId129" Type="http://schemas.openxmlformats.org/officeDocument/2006/relationships/image" Target="../media/derzhatel_dlya_dusha_f302567.jpg"/><Relationship Id="rId130" Type="http://schemas.openxmlformats.org/officeDocument/2006/relationships/image" Target="../media/000350000000043015_12568.jpg"/><Relationship Id="rId131" Type="http://schemas.openxmlformats.org/officeDocument/2006/relationships/image" Target="../media/derzhatel_dlya_dusha_f30_12569.jpg"/><Relationship Id="rId132" Type="http://schemas.openxmlformats.org/officeDocument/2006/relationships/image" Target="../media/odnorychazhnyy_smesitel_kazanskiy_zavod_30653_dlya_kukhni2570.jpg"/><Relationship Id="rId133" Type="http://schemas.openxmlformats.org/officeDocument/2006/relationships/image" Target="../media/odnorychazhnyy_smesitel_kazanskiy_zavod_30654_dlya_kukhni2571.jpg"/><Relationship Id="rId134" Type="http://schemas.openxmlformats.org/officeDocument/2006/relationships/image" Target="../media/odnorychazhnyy_smesitel_kazanskiy_zavod_30656_dlya_kukhni2572.jpg"/><Relationship Id="rId135" Type="http://schemas.openxmlformats.org/officeDocument/2006/relationships/image" Target="../media/000350000000012200_12573.jpg"/><Relationship Id="rId136" Type="http://schemas.openxmlformats.org/officeDocument/2006/relationships/image" Target="../media/000350000000012201_12574.jpg"/><Relationship Id="rId137" Type="http://schemas.openxmlformats.org/officeDocument/2006/relationships/image" Target="../media/000350000000012202_12575.jpg"/><Relationship Id="rId138" Type="http://schemas.openxmlformats.org/officeDocument/2006/relationships/image" Target="../media/dvukhrychazhnyy_smesitel_kazanskiy_zavod_56074_dlya_kukhni2576.jpg"/><Relationship Id="rId139" Type="http://schemas.openxmlformats.org/officeDocument/2006/relationships/image" Target="../media/dvukhrychazhnyy_smesitel_kazanskiy_zavod_560144_dlya_kukhni2577.jpg"/><Relationship Id="rId140" Type="http://schemas.openxmlformats.org/officeDocument/2006/relationships/image" Target="../media/dvukhrychazhnyy_smesitel_kazanskiy_zavod_560154_dlya_kukhni2578.jpg"/><Relationship Id="rId141" Type="http://schemas.openxmlformats.org/officeDocument/2006/relationships/image" Target="../media/dvukhrychazhnyy_smesitel_kazanskiy_zavod_560164_dlya_kukhni2579.jpg"/><Relationship Id="rId142" Type="http://schemas.openxmlformats.org/officeDocument/2006/relationships/image" Target="../media/dvukhrychazhnyy_smesitel_kazanskiy_zavod_56073_dlya_umyvalnika2580.jpg"/><Relationship Id="rId143" Type="http://schemas.openxmlformats.org/officeDocument/2006/relationships/image" Target="../media/dvukhrychazhnyy_smesitel_kazanskiy_zavod_560143_dlya_umyvalnika2581.jpg"/><Relationship Id="rId144" Type="http://schemas.openxmlformats.org/officeDocument/2006/relationships/image" Target="../media/dvukhrychazhnyy_smesitel_kazanskiy_zavod_560153_dlya_umyvalnika2582.jpg"/><Relationship Id="rId145" Type="http://schemas.openxmlformats.org/officeDocument/2006/relationships/image" Target="../media/dvukhrychazhnyy_smesitel_kazanskiy_zavod_85072_dlya_vanny2583.jpg"/><Relationship Id="rId146" Type="http://schemas.openxmlformats.org/officeDocument/2006/relationships/image" Target="../media/dvukhrychazhnyy_smesitel_kazanskiy_zavod_850152_dlya_vanny2584.jpg"/><Relationship Id="rId147" Type="http://schemas.openxmlformats.org/officeDocument/2006/relationships/image" Target="../media/dvukhrychazhnyy_smesitel_kazanskiy_zavod_850142_dlya_vanny2585.jpg"/><Relationship Id="rId148" Type="http://schemas.openxmlformats.org/officeDocument/2006/relationships/image" Target="../media/000350000000100205_12586.jpg"/><Relationship Id="rId149" Type="http://schemas.openxmlformats.org/officeDocument/2006/relationships/image" Target="../media/odnorychazhnyy_smesitel_kazanskiy_zavod_101251_dlya_vanny2587.jpg"/><Relationship Id="rId150" Type="http://schemas.openxmlformats.org/officeDocument/2006/relationships/image" Target="../media/odnorychazhnyy_smesitel_kazanskiy_zavod_101254_dlya_vanny2588.jpg"/><Relationship Id="rId151" Type="http://schemas.openxmlformats.org/officeDocument/2006/relationships/image" Target="../media/dvukhrychazhnyy_smesitel_kazanskiy_zavod_87072_dlya_vanny2589.jpg"/><Relationship Id="rId152" Type="http://schemas.openxmlformats.org/officeDocument/2006/relationships/image" Target="../media/izliv_k_smesitelyu_dlya_kukhni_gibkiy_frap_f7310_2_rezhima2590.jpg"/><Relationship Id="rId153" Type="http://schemas.openxmlformats.org/officeDocument/2006/relationships/image" Target="../media/000350000000011469_12591.jpg"/><Relationship Id="rId154" Type="http://schemas.openxmlformats.org/officeDocument/2006/relationships/image" Target="../media/vodyanoy_polotentsesushitel_aquater_madrid_grand_50kh602592.jpg"/><Relationship Id="rId155" Type="http://schemas.openxmlformats.org/officeDocument/2006/relationships/image" Target="../media/vodyanoy_polotentsesushitel_aquater_madrid_grand_50kh502593.jpg"/><Relationship Id="rId156" Type="http://schemas.openxmlformats.org/officeDocument/2006/relationships/image" Target="../media/vodyanoy_polotentsesushitel_aquater_praga_grand_60kh502594.jpg"/><Relationship Id="rId157" Type="http://schemas.openxmlformats.org/officeDocument/2006/relationships/image" Target="../media/vodyanoy_polotentsesushitel_aquater_fokstrot_s_4_32kh502595.jpg"/><Relationship Id="rId158" Type="http://schemas.openxmlformats.org/officeDocument/2006/relationships/image" Target="../media/vodyanoy_polotentsesushitel_aquater_fokstrot_pl_32kh402596.jpg"/><Relationship Id="rId159" Type="http://schemas.openxmlformats.org/officeDocument/2006/relationships/image" Target="../media/vodyanoy_polotentsesushitel_aquater_fokstrot_pl_32kh502597.jpg"/><Relationship Id="rId160" Type="http://schemas.openxmlformats.org/officeDocument/2006/relationships/image" Target="../media/vodyanoy_polotentsesushitel_aquater_fokstrot_pl_32kh602598.jpg"/><Relationship Id="rId161" Type="http://schemas.openxmlformats.org/officeDocument/2006/relationships/image" Target="../media/vodyanoy_polotentsesushitel_aquater_fokstrot_pm_50kh502599.jpg"/><Relationship Id="rId162" Type="http://schemas.openxmlformats.org/officeDocument/2006/relationships/image" Target="../media/vodyanoy_polotentsesushitel_aquater_fokstrot_pm_50kh602600.jpg"/><Relationship Id="rId163" Type="http://schemas.openxmlformats.org/officeDocument/2006/relationships/image" Target="../media/vodyanoy_polotentsesushitel_aquater_fokstrot_pm_50kh702601.jpg"/><Relationship Id="rId164" Type="http://schemas.openxmlformats.org/officeDocument/2006/relationships/image" Target="../media/vodyanoy_polotentsesushitel_aquater_fokstrot_pm_60kh502602.jpg"/><Relationship Id="rId165" Type="http://schemas.openxmlformats.org/officeDocument/2006/relationships/image" Target="../media/vodyanoy_polotentsesushitel_aquater_fokstrot_pm_1_50kh502603.jpg"/><Relationship Id="rId166" Type="http://schemas.openxmlformats.org/officeDocument/2006/relationships/image" Target="../media/vodyanoy_polotentsesushitel_aquater_fokstrot_pm_1_50kh602604.jpg"/><Relationship Id="rId167" Type="http://schemas.openxmlformats.org/officeDocument/2006/relationships/image" Target="../media/vodyanoy_polotentsesushitel_aquater_fokstrot_pm_1_60kh502605.jpg"/><Relationship Id="rId168" Type="http://schemas.openxmlformats.org/officeDocument/2006/relationships/image" Target="../media/vodyanoy_polotentsesushitel_aquater_fokstrot_liana_pm_50kh502606.jpg"/><Relationship Id="rId169" Type="http://schemas.openxmlformats.org/officeDocument/2006/relationships/image" Target="../media/vodyanoy_polotentsesushitel_aquater_fokstrot_liana_pm_50kh602607.jpg"/><Relationship Id="rId170" Type="http://schemas.openxmlformats.org/officeDocument/2006/relationships/image" Target="../media/vodyanoy_polotentsesushitel_aquater_fokstrot_liana_pm_60kh502608.jpg"/><Relationship Id="rId171" Type="http://schemas.openxmlformats.org/officeDocument/2006/relationships/image" Target="../media/vodyanoy_polotentsesushitel_aquater_m_50kh502609.jpg"/><Relationship Id="rId172" Type="http://schemas.openxmlformats.org/officeDocument/2006/relationships/image" Target="../media/vodyanoy_polotentsesushitel_aquater_m_50kh602610.jpg"/><Relationship Id="rId173" Type="http://schemas.openxmlformats.org/officeDocument/2006/relationships/image" Target="../media/vodyanoy_polotentsesushitel_aquater_m_50kh702611.jpg"/><Relationship Id="rId174" Type="http://schemas.openxmlformats.org/officeDocument/2006/relationships/image" Target="../media/vodyanoy_polotentsesushitel_aquater_m_60kh502612.jpg"/><Relationship Id="rId175" Type="http://schemas.openxmlformats.org/officeDocument/2006/relationships/image" Target="../media/vodyanoy_polotentsesushitel_aquater_m_60kh602613.jpg"/><Relationship Id="rId176" Type="http://schemas.openxmlformats.org/officeDocument/2006/relationships/image" Target="../media/vodyanoy_polotentsesushitel_aquater_m_50kh50_1_5mm2614.jpg"/><Relationship Id="rId177" Type="http://schemas.openxmlformats.org/officeDocument/2006/relationships/image" Target="../media/vodyanoy_polotentsesushitel_aquater_m_50kh60_1_5mm2615.jpg"/><Relationship Id="rId178" Type="http://schemas.openxmlformats.org/officeDocument/2006/relationships/image" Target="../media/krepyezh_dlya_polotentsesushitelya_12616.jpg"/><Relationship Id="rId179" Type="http://schemas.openxmlformats.org/officeDocument/2006/relationships/image" Target="../media/003600000001000020_12617.jpg"/><Relationship Id="rId180" Type="http://schemas.openxmlformats.org/officeDocument/2006/relationships/image" Target="../media/soedinenie_pryamoe_dlya_polotentsesushitelya_1kh3_4_vnutrenyaya_naruzhnaya_para2618.jpg"/><Relationship Id="rId181" Type="http://schemas.openxmlformats.org/officeDocument/2006/relationships/image" Target="../media/003600000001000110_12619.jpg"/><Relationship Id="rId182" Type="http://schemas.openxmlformats.org/officeDocument/2006/relationships/image" Target="../media/003600000001000210_12620.jpg"/><Relationship Id="rId183" Type="http://schemas.openxmlformats.org/officeDocument/2006/relationships/image" Target="../media/soedinenie_pryamoe_dlya_polotentsesushitelya_1_vnutrennyaya_vnutrennyaya_para2621.jpg"/><Relationship Id="rId184" Type="http://schemas.openxmlformats.org/officeDocument/2006/relationships/image" Target="../media/izliv_k_smesitelyu_dlya_vanny_ploskiy_pryamoy_40_sm2622.jpg"/><Relationship Id="rId185" Type="http://schemas.openxmlformats.org/officeDocument/2006/relationships/image" Target="../media/izliv_k_smesitelyu_dlya_vanny_ploskiy_pryamoy_50_sm2623.jpg"/><Relationship Id="rId186" Type="http://schemas.openxmlformats.org/officeDocument/2006/relationships/image" Target="../media/dvukhrychazhnyy_smesitel_kazanskiy_zavod_70012254_dlya_vanny2624.jpg"/><Relationship Id="rId187" Type="http://schemas.openxmlformats.org/officeDocument/2006/relationships/image" Target="../media/dvukhrychazhnyy_smesitel_kazanskiy_zavod_63010254_dlya_vanny2625.jpg"/><Relationship Id="rId188" Type="http://schemas.openxmlformats.org/officeDocument/2006/relationships/image" Target="../media/000350000000011265_12626.jpg"/><Relationship Id="rId189" Type="http://schemas.openxmlformats.org/officeDocument/2006/relationships/image" Target="../media/000350000000011266_12627.jpg"/><Relationship Id="rId190" Type="http://schemas.openxmlformats.org/officeDocument/2006/relationships/image" Target="../media/odnorychazhnyy_smesitel_kazanskiy_zavod_40635118_dlya_kukhni2628.jpg"/><Relationship Id="rId191" Type="http://schemas.openxmlformats.org/officeDocument/2006/relationships/image" Target="../media/000350000000011269_12629.jpg"/><Relationship Id="rId192" Type="http://schemas.openxmlformats.org/officeDocument/2006/relationships/image" Target="../media/dvukhrychazhnyy_smesitel_kazanskiy_zavod_63007254_dlya_vanny2630.jpg"/><Relationship Id="rId193" Type="http://schemas.openxmlformats.org/officeDocument/2006/relationships/image" Target="../media/odnorychazhnyy_smesitel_kazanskiy_zavod_102251_dlya_vanny2631.jpg"/><Relationship Id="rId194" Type="http://schemas.openxmlformats.org/officeDocument/2006/relationships/image" Target="../media/odnorychazhnyy_smesitel_kazanskiy_zavod_102254_dlya_vanny2632.jpg"/><Relationship Id="rId195" Type="http://schemas.openxmlformats.org/officeDocument/2006/relationships/image" Target="../media/000350000000014617_12633.jpg"/><Relationship Id="rId196" Type="http://schemas.openxmlformats.org/officeDocument/2006/relationships/image" Target="../media/dushevaya_sistema_kzs_9207152634.jpg"/><Relationship Id="rId197" Type="http://schemas.openxmlformats.org/officeDocument/2006/relationships/image" Target="../media/000360000001004906_12635.jpg"/><Relationship Id="rId198" Type="http://schemas.openxmlformats.org/officeDocument/2006/relationships/image" Target="../media/vreznaya_kukhonnaya_moyka_premial_51sm_0_6mm_3_1_22636.jpg"/><Relationship Id="rId199" Type="http://schemas.openxmlformats.org/officeDocument/2006/relationships/image" Target="../media/vreznaya_kukhonnaya_moyka_levaya_45kh67sm_premial_0_8mm_3_1_2_s_shumoizolyatsiey2637.jpg"/><Relationship Id="rId200" Type="http://schemas.openxmlformats.org/officeDocument/2006/relationships/image" Target="../media/vreznaya_kukhonnaya_moyka_pravaya_45kh67sm_premial_0_8mm_3_1_2_s_shumoizolyatsiey2638.jpg"/><Relationship Id="rId201" Type="http://schemas.openxmlformats.org/officeDocument/2006/relationships/image" Target="../media/vreznaya_kukhonnaya_moyka_levaya_50kh77sm_premial_0_8mm_3_1_2_s_shumoizolyatsiey2639.jpg"/><Relationship Id="rId202" Type="http://schemas.openxmlformats.org/officeDocument/2006/relationships/image" Target="../media/vreznaya_kukhonnaya_moyka_pravaya_50kh77sm_premial_0_8mm_3_1_2_s_shumoizolyatsiey2640.jpg"/><Relationship Id="rId203" Type="http://schemas.openxmlformats.org/officeDocument/2006/relationships/image" Target="../media/vreznaya_kukhonnaya_moyka_levaya_45kh57sm_premial_0_8mm_3_1_2_s_shumoizolyatsiey2641.jpg"/><Relationship Id="rId204" Type="http://schemas.openxmlformats.org/officeDocument/2006/relationships/image" Target="../media/vreznaya_kukhonnaya_moyka_pravaya_45kh57sm_premial_0_8mm_3_1_2_s_shumoizolyatsiey2642.jpg"/><Relationship Id="rId205" Type="http://schemas.openxmlformats.org/officeDocument/2006/relationships/image" Target="../media/vreznaya_kukhonnaya_moyka_levaya_42kh66sm_premial_0_8mm_3_1_2_s_shumoizolyatsiey2643.jpg"/><Relationship Id="rId206" Type="http://schemas.openxmlformats.org/officeDocument/2006/relationships/image" Target="../media/vreznaya_kukhonnaya_moyka_pravaya_42kh66sm_premial_0_8mm_3_1_2_s_shumoizolyatsiey2644.jpg"/><Relationship Id="rId207" Type="http://schemas.openxmlformats.org/officeDocument/2006/relationships/image" Target="../media/vreznaya_kukhonnaya_moyka_levaya_42kh76sm_premial_0_8mm_3_1_2_s_shumoizolyatsiey2645.jpg"/><Relationship Id="rId208" Type="http://schemas.openxmlformats.org/officeDocument/2006/relationships/image" Target="../media/vreznaya_kukhonnaya_moyka_pravaya_42_76sm_premial_0_8mm_3_1_2_s_shumoizolyatsiey2646.jpg"/><Relationship Id="rId209" Type="http://schemas.openxmlformats.org/officeDocument/2006/relationships/image" Target="../media/vreznaya_kukhonnaya_moyka_premial_51sm_0_8mm_3_1_22647.jpg"/><Relationship Id="rId210" Type="http://schemas.openxmlformats.org/officeDocument/2006/relationships/image" Target="../media/000360000001004916_12648.jpg"/><Relationship Id="rId211" Type="http://schemas.openxmlformats.org/officeDocument/2006/relationships/image" Target="../media/vreznaya_kukhonnaya_moyka_premial_43kh48sm_0_8mm_3_1_2_s_shumoizolyatsiey2649.jpg"/><Relationship Id="rId212" Type="http://schemas.openxmlformats.org/officeDocument/2006/relationships/image" Target="../media/armatura_dlya_bachka_iddis_f012400_05_bokovaya_podvodka_knopka_khrom2650.jpg"/><Relationship Id="rId213" Type="http://schemas.openxmlformats.org/officeDocument/2006/relationships/image" Target="../media/003500070200002500_12651.jpg"/><Relationship Id="rId214" Type="http://schemas.openxmlformats.org/officeDocument/2006/relationships/image" Target="../media/dushevaya_sistema_kzs_920222432652.jpg"/><Relationship Id="rId215" Type="http://schemas.openxmlformats.org/officeDocument/2006/relationships/image" Target="../media/dushevaya_sistema_kzs_30424152653.jpg"/><Relationship Id="rId216" Type="http://schemas.openxmlformats.org/officeDocument/2006/relationships/image" Target="../media/003500004000030007_12654.jpg"/><Relationship Id="rId217" Type="http://schemas.openxmlformats.org/officeDocument/2006/relationships/image" Target="../media/000350000000013005_12655.jpg"/><Relationship Id="rId218" Type="http://schemas.openxmlformats.org/officeDocument/2006/relationships/image" Target="../media/000350000000012060_12656.jpg"/><Relationship Id="rId219" Type="http://schemas.openxmlformats.org/officeDocument/2006/relationships/image" Target="../media/dushevaya_sistema_kzs_8700724592657.jpg"/><Relationship Id="rId220" Type="http://schemas.openxmlformats.org/officeDocument/2006/relationships/image" Target="../media/leyka_gigienicheskaya_frap_f222658.jpg"/><Relationship Id="rId221" Type="http://schemas.openxmlformats.org/officeDocument/2006/relationships/image" Target="../media/000360000004010010_12659.jpg"/><Relationship Id="rId222" Type="http://schemas.openxmlformats.org/officeDocument/2006/relationships/image" Target="../media/000360000004010050_12660.jpg"/><Relationship Id="rId223" Type="http://schemas.openxmlformats.org/officeDocument/2006/relationships/image" Target="../media/sifon_mrb1_mcalpine_dlya_vanny2661.jpg"/><Relationship Id="rId224" Type="http://schemas.openxmlformats.org/officeDocument/2006/relationships/image" Target="../media/sifon_mrb4c_mcalpine_dlya_vanny_s_truboy2662.jpg"/><Relationship Id="rId225" Type="http://schemas.openxmlformats.org/officeDocument/2006/relationships/image" Target="../media/000360000004040000_12663.jpg"/><Relationship Id="rId226" Type="http://schemas.openxmlformats.org/officeDocument/2006/relationships/image" Target="../media/000360000004040010_12664.jpg"/><Relationship Id="rId227" Type="http://schemas.openxmlformats.org/officeDocument/2006/relationships/image" Target="../media/000360000004040020_12665.jpg"/><Relationship Id="rId228" Type="http://schemas.openxmlformats.org/officeDocument/2006/relationships/image" Target="../media/000360000004040050_12666.jpg"/><Relationship Id="rId229" Type="http://schemas.openxmlformats.org/officeDocument/2006/relationships/image" Target="../media/000360000004040060_12667.jpg"/><Relationship Id="rId230" Type="http://schemas.openxmlformats.org/officeDocument/2006/relationships/image" Target="../media/odnorychazhnyy_smesitel_kazanskiy_zavod_123488_dlya_kukhni2668.jpg"/><Relationship Id="rId231" Type="http://schemas.openxmlformats.org/officeDocument/2006/relationships/image" Target="../media/odnorychazhnyy_smesitel_s_gibkim_izlivom_kazanskiy_zavod_321435_dlya_kukhni2669.JPG"/><Relationship Id="rId232" Type="http://schemas.openxmlformats.org/officeDocument/2006/relationships/image" Target="../media/000350000000011057_12670.png"/><Relationship Id="rId233" Type="http://schemas.openxmlformats.org/officeDocument/2006/relationships/image" Target="../media/sifon_g32_1_1_2_40mm_unikorn_dlya_poddona_s_truboy_40_50mm2671.jpg"/><Relationship Id="rId234" Type="http://schemas.openxmlformats.org/officeDocument/2006/relationships/image" Target="../media/000360000005020010_12672.jpg"/><Relationship Id="rId235" Type="http://schemas.openxmlformats.org/officeDocument/2006/relationships/image" Target="../media/gofrosifon_d240_1_1_2_40_50mm_unikorn_1500mm2673.jpg"/><Relationship Id="rId236" Type="http://schemas.openxmlformats.org/officeDocument/2006/relationships/image" Target="../media/000360000005040010_12674.jpg"/><Relationship Id="rId237" Type="http://schemas.openxmlformats.org/officeDocument/2006/relationships/image" Target="../media/000360000005070010_12675.jpg"/><Relationship Id="rId238" Type="http://schemas.openxmlformats.org/officeDocument/2006/relationships/image" Target="../media/vypusk_e33_1_1_2_unikorn2676.jpg"/><Relationship Id="rId239" Type="http://schemas.openxmlformats.org/officeDocument/2006/relationships/image" Target="../media/000360000005070050_12677.jpg"/><Relationship Id="rId240" Type="http://schemas.openxmlformats.org/officeDocument/2006/relationships/image" Target="../media/smesitel_na_odnu_vodu_t_markt_01_20122678.jpg"/><Relationship Id="rId241" Type="http://schemas.openxmlformats.org/officeDocument/2006/relationships/image" Target="../media/000360000005010020_12679.jpg"/><Relationship Id="rId242" Type="http://schemas.openxmlformats.org/officeDocument/2006/relationships/image" Target="../media/000360000005010030_12680.jpg"/><Relationship Id="rId243" Type="http://schemas.openxmlformats.org/officeDocument/2006/relationships/image" Target="../media/000360000005010010_12681.jpg"/><Relationship Id="rId244" Type="http://schemas.openxmlformats.org/officeDocument/2006/relationships/image" Target="../media/sifon_s12_1_1_2_40mm_unikorn_dlya_vanny_s_truboy_40_50mm2682.jpg"/><Relationship Id="rId245" Type="http://schemas.openxmlformats.org/officeDocument/2006/relationships/image" Target="../media/gofrosifon_d220_1_1_2_40_50mm_unikorn_800mm2683.jpg"/><Relationship Id="rId246" Type="http://schemas.openxmlformats.org/officeDocument/2006/relationships/image" Target="../media/000360000005040020_12684.jpg"/><Relationship Id="rId247" Type="http://schemas.openxmlformats.org/officeDocument/2006/relationships/image" Target="../media/gofra_d155_1_1_2_40_50mm_unikorn_1500mm2685.jpg"/><Relationship Id="rId248" Type="http://schemas.openxmlformats.org/officeDocument/2006/relationships/image" Target="../media/000360000005040015_12686.jpg"/><Relationship Id="rId249" Type="http://schemas.openxmlformats.org/officeDocument/2006/relationships/image" Target="../media/000360000005070020_12687.jpg"/><Relationship Id="rId250" Type="http://schemas.openxmlformats.org/officeDocument/2006/relationships/image" Target="../media/000360000005070060_12688.jpg"/><Relationship Id="rId251" Type="http://schemas.openxmlformats.org/officeDocument/2006/relationships/image" Target="../media/000350000000013016_12689.jpg"/><Relationship Id="rId252" Type="http://schemas.openxmlformats.org/officeDocument/2006/relationships/image" Target="../media/odnorychazhnyy_smesitel_s_gibkim_izlivom_kazanskiy_zavod_321437_dlya_kukhni2690.jpg"/><Relationship Id="rId253" Type="http://schemas.openxmlformats.org/officeDocument/2006/relationships/image" Target="../media/odnorychazhnyy_smesitel_kazanskiy_zavod_701254_dlya_vanny2691.jpg"/><Relationship Id="rId254" Type="http://schemas.openxmlformats.org/officeDocument/2006/relationships/image" Target="../media/dushevaya_sistema_kzs_505012692.jpg"/><Relationship Id="rId255" Type="http://schemas.openxmlformats.org/officeDocument/2006/relationships/image" Target="../media/dushevaya_sistema_kzs_505022693.jpg"/><Relationship Id="rId256" Type="http://schemas.openxmlformats.org/officeDocument/2006/relationships/image" Target="../media/000360000005070070_12694.png"/><Relationship Id="rId257" Type="http://schemas.openxmlformats.org/officeDocument/2006/relationships/image" Target="../media/000360000005070080_12695.jpg"/><Relationship Id="rId258" Type="http://schemas.openxmlformats.org/officeDocument/2006/relationships/image" Target="../media/prokladka_konicheskaya_e50_40mm_unikorn2696.jpg"/><Relationship Id="rId259" Type="http://schemas.openxmlformats.org/officeDocument/2006/relationships/image" Target="../media/prokladka_ploskaya_e55_40mm_unikorn2697.jpg"/><Relationship Id="rId260" Type="http://schemas.openxmlformats.org/officeDocument/2006/relationships/image" Target="../media/gofrosifon_d230_1_1_2_40_50mm_unikorn_1200mm2698.jpg"/><Relationship Id="rId261" Type="http://schemas.openxmlformats.org/officeDocument/2006/relationships/image" Target="../media/000360000004010055_12699.jpg"/><Relationship Id="rId262" Type="http://schemas.openxmlformats.org/officeDocument/2006/relationships/image" Target="../media/unitaz_rosa_uyut_kosoy_vypusk_kirov2700.jpg"/><Relationship Id="rId263" Type="http://schemas.openxmlformats.org/officeDocument/2006/relationships/image" Target="../media/leyka_gigienicheskaya_frap_f242701.jpg"/><Relationship Id="rId264" Type="http://schemas.openxmlformats.org/officeDocument/2006/relationships/image" Target="../media/soedinenie_uglovoe_dlya_polotentsesushitelya_1_vnutrennyaya_vnutrennyaya_para2702.jpg"/><Relationship Id="rId265" Type="http://schemas.openxmlformats.org/officeDocument/2006/relationships/image" Target="../media/gofra_mrmf1s_1_1_4_40kh50mm_1_0m_mcalpine2703.jpg"/><Relationship Id="rId266" Type="http://schemas.openxmlformats.org/officeDocument/2006/relationships/image" Target="../media/leyka_dlya_dusha_kzs_305042704.JPG"/><Relationship Id="rId267" Type="http://schemas.openxmlformats.org/officeDocument/2006/relationships/image" Target="../media/000350000000014955_12705.JPG"/><Relationship Id="rId268" Type="http://schemas.openxmlformats.org/officeDocument/2006/relationships/image" Target="../media/makhovik_plastikovyy_s_kran_buksoy_1_2_russkaya_rezba2706.jpg"/><Relationship Id="rId269" Type="http://schemas.openxmlformats.org/officeDocument/2006/relationships/image" Target="../media/makhovik_plastikovyy_s_kran_buksoy_1_2_importnaya_rezba2707.jpg"/><Relationship Id="rId270" Type="http://schemas.openxmlformats.org/officeDocument/2006/relationships/image" Target="../media/003500005000020230_12708.jpg"/><Relationship Id="rId271" Type="http://schemas.openxmlformats.org/officeDocument/2006/relationships/image" Target="../media/vodyanoy_polotentsesushitel_aquater_madrid_grand_60kh502709.jpg"/><Relationship Id="rId272" Type="http://schemas.openxmlformats.org/officeDocument/2006/relationships/image" Target="../media/unitaz_rosa_neo_kosoy_vypusk_sidenie_mikrolift_kirov2710.jpg"/><Relationship Id="rId273" Type="http://schemas.openxmlformats.org/officeDocument/2006/relationships/image" Target="../media/000350000000012145_12711.jpg"/><Relationship Id="rId274" Type="http://schemas.openxmlformats.org/officeDocument/2006/relationships/image" Target="../media/000350000000012146_12712.jpg"/><Relationship Id="rId275" Type="http://schemas.openxmlformats.org/officeDocument/2006/relationships/image" Target="../media/odnorychazhnyy_smesitel_olives_torres_17100tr_dlya_umyvalnika2713.jpg"/><Relationship Id="rId276" Type="http://schemas.openxmlformats.org/officeDocument/2006/relationships/image" Target="../media/000350000000012031_12714.jpg"/><Relationship Id="rId277" Type="http://schemas.openxmlformats.org/officeDocument/2006/relationships/image" Target="../media/000350000000013070_12715.jpg"/><Relationship Id="rId278" Type="http://schemas.openxmlformats.org/officeDocument/2006/relationships/image" Target="../media/000350000000013071_12716.jpg"/><Relationship Id="rId279" Type="http://schemas.openxmlformats.org/officeDocument/2006/relationships/image" Target="../media/000350000000013072_12717.jpg"/><Relationship Id="rId280" Type="http://schemas.openxmlformats.org/officeDocument/2006/relationships/image" Target="../media/000350000000013073_12718.jpg"/><Relationship Id="rId281" Type="http://schemas.openxmlformats.org/officeDocument/2006/relationships/image" Target="../media/000350000000013074_12719.jpg"/><Relationship Id="rId282" Type="http://schemas.openxmlformats.org/officeDocument/2006/relationships/image" Target="../media/dvukhrychazhnyy_smesitel_olives_girona_01221gr_dlya_vanny2720.jpg"/><Relationship Id="rId283" Type="http://schemas.openxmlformats.org/officeDocument/2006/relationships/image" Target="../media/000350000000013282_12721.jpg"/><Relationship Id="rId284" Type="http://schemas.openxmlformats.org/officeDocument/2006/relationships/image" Target="../media/000350000000011080_12722.jpg"/><Relationship Id="rId285" Type="http://schemas.openxmlformats.org/officeDocument/2006/relationships/image" Target="../media/odnorychazhnyy_smesitel_olives_arriva_09400ar_dlya_kukhni2723.jpg"/><Relationship Id="rId286" Type="http://schemas.openxmlformats.org/officeDocument/2006/relationships/image" Target="../media/000350000000011082_12724.jpg"/><Relationship Id="rId287" Type="http://schemas.openxmlformats.org/officeDocument/2006/relationships/image" Target="../media/000350000000011205_12725.jpg"/><Relationship Id="rId288" Type="http://schemas.openxmlformats.org/officeDocument/2006/relationships/image" Target="../media/000350000000011206_12726.jpg"/><Relationship Id="rId289" Type="http://schemas.openxmlformats.org/officeDocument/2006/relationships/image" Target="../media/000350000000011207_12727.jpg"/><Relationship Id="rId290" Type="http://schemas.openxmlformats.org/officeDocument/2006/relationships/image" Target="../media/odnorychazhnyy_smesitel_olives_artis_06432at_dlya_kukhni2728.jpg"/><Relationship Id="rId291" Type="http://schemas.openxmlformats.org/officeDocument/2006/relationships/image" Target="../media/dvukhrychazhnyy_smesitel_olives_girona_01430gr_dlya_kukhni2729.jpg"/><Relationship Id="rId292" Type="http://schemas.openxmlformats.org/officeDocument/2006/relationships/image" Target="../media/000350000000011311_12730.jpg"/><Relationship Id="rId293" Type="http://schemas.openxmlformats.org/officeDocument/2006/relationships/image" Target="../media/dvukhrychazhnyy_smesitel_olives_vigo_21432vg_dlya_kukhni2731.jpg"/><Relationship Id="rId294" Type="http://schemas.openxmlformats.org/officeDocument/2006/relationships/image" Target="../media/000350000000011280_12732.jpg"/><Relationship Id="rId295" Type="http://schemas.openxmlformats.org/officeDocument/2006/relationships/image" Target="../media/odnorychazhnyy_smesitel_olives_balear_13435_3bl_black_s_gibkim_izlivom_dlya_kukhni2733.jpg"/><Relationship Id="rId296" Type="http://schemas.openxmlformats.org/officeDocument/2006/relationships/image" Target="../media/odnorychazhnyy_smesitel_olives_balear_13440bl_dlya_kukhni_s_kanalom_dlya_pitevoy_vody2734.png"/><Relationship Id="rId297" Type="http://schemas.openxmlformats.org/officeDocument/2006/relationships/image" Target="../media/shlang_dlya_dusha_pvkh_olives_f0210_1_6_importnaya_konus2735.jpg"/><Relationship Id="rId298" Type="http://schemas.openxmlformats.org/officeDocument/2006/relationships/image" Target="../media/000350000000014631_12736.jpg"/><Relationship Id="rId299" Type="http://schemas.openxmlformats.org/officeDocument/2006/relationships/image" Target="../media/shtanga_dlya_dusha_olives_kd052737.jpg"/><Relationship Id="rId300" Type="http://schemas.openxmlformats.org/officeDocument/2006/relationships/image" Target="../media/000350000000014002_12738.jpg"/><Relationship Id="rId301" Type="http://schemas.openxmlformats.org/officeDocument/2006/relationships/image" Target="../media/000350000000014001_12739.jpg"/><Relationship Id="rId302" Type="http://schemas.openxmlformats.org/officeDocument/2006/relationships/image" Target="../media/kartridzh_35d_1bl_eco_olives2740.jpg"/><Relationship Id="rId303" Type="http://schemas.openxmlformats.org/officeDocument/2006/relationships/image" Target="../media/kartridzh_40d_1bl_eco_olives2741.jpg"/><Relationship Id="rId304" Type="http://schemas.openxmlformats.org/officeDocument/2006/relationships/image" Target="../media/000350000000100001_12742.jpg"/><Relationship Id="rId305" Type="http://schemas.openxmlformats.org/officeDocument/2006/relationships/image" Target="../media/odnorychazhnyy_smesitel_olives_balear_13445bl_dlya_kukhni_s_kanalom_dlya_pitevoy_vody2743.jpg"/><Relationship Id="rId306" Type="http://schemas.openxmlformats.org/officeDocument/2006/relationships/image" Target="../media/000350000000012032_12744.jpg"/><Relationship Id="rId307" Type="http://schemas.openxmlformats.org/officeDocument/2006/relationships/image" Target="../media/odnorychazhnyy_smesitel_olives_evora_33120ev_dlya_umyvalnika_s_gigienicheskim_dushem2745.jpg"/><Relationship Id="rId308" Type="http://schemas.openxmlformats.org/officeDocument/2006/relationships/image" Target="../media/leyka_dlya_dusha_olives_d1652746.jpg"/><Relationship Id="rId309" Type="http://schemas.openxmlformats.org/officeDocument/2006/relationships/image" Target="../media/unitaz_rosa_lira_kosoy_vypusk_kirov2747.jpg"/><Relationship Id="rId310" Type="http://schemas.openxmlformats.org/officeDocument/2006/relationships/image" Target="../media/unitaz_rosa_skandi_kosoy_vypusk_kirov2748.jpg"/><Relationship Id="rId311" Type="http://schemas.openxmlformats.org/officeDocument/2006/relationships/image" Target="../media/000350000000021225_12749.jpg"/><Relationship Id="rId312" Type="http://schemas.openxmlformats.org/officeDocument/2006/relationships/image" Target="../media/makhovik_mariya_metall_pod_buksu_kvadrat_10032750.jpg"/><Relationship Id="rId313" Type="http://schemas.openxmlformats.org/officeDocument/2006/relationships/image" Target="../media/divertor_kran_buksa_olives_dc22r20m2751.jpg"/><Relationship Id="rId314" Type="http://schemas.openxmlformats.org/officeDocument/2006/relationships/image" Target="../media/divertor_kartridzhnyy_olives_dc22r20p2752.jpg"/><Relationship Id="rId315" Type="http://schemas.openxmlformats.org/officeDocument/2006/relationships/image" Target="../media/leyka_dlya_dusha_olives_d123v_chyernaya2753.jpg"/><Relationship Id="rId316" Type="http://schemas.openxmlformats.org/officeDocument/2006/relationships/image" Target="../media/unitaz_santek_ostin_gorizontalnyy_vypusk_sidenie_softclose2754.png"/><Relationship Id="rId317" Type="http://schemas.openxmlformats.org/officeDocument/2006/relationships/image" Target="../media/prokladka_dlya_smyvnogo_bachka_premer_universalnaya2755.jpg"/><Relationship Id="rId318" Type="http://schemas.openxmlformats.org/officeDocument/2006/relationships/image" Target="../media/prokladka_dlya_smyvnogo_bachka_e_4_universalnaya2756.png"/><Relationship Id="rId319" Type="http://schemas.openxmlformats.org/officeDocument/2006/relationships/image" Target="../media/odnorychazhnyy_smesitel_olives_balear_13435_3blg_seryy_s_gibkim_izlivom_dlya_kukhni2757.jpg"/><Relationship Id="rId320" Type="http://schemas.openxmlformats.org/officeDocument/2006/relationships/image" Target="../media/003500004000060050_12758.jpg"/><Relationship Id="rId321" Type="http://schemas.openxmlformats.org/officeDocument/2006/relationships/image" Target="../media/003500004000061130_12759.jpg"/><Relationship Id="rId322" Type="http://schemas.openxmlformats.org/officeDocument/2006/relationships/image" Target="../media/odnorychazhnyy_smesitel_olives_balear_13435_2bl_dlya_kukhni2760.jpg"/><Relationship Id="rId323" Type="http://schemas.openxmlformats.org/officeDocument/2006/relationships/image" Target="../media/dushevoy_garnitur_olives_kdc01_s_verkhney_leykoy2761.jpg"/><Relationship Id="rId324" Type="http://schemas.openxmlformats.org/officeDocument/2006/relationships/image" Target="../media/odnorychazhnyy_smesitel_olives_torres_17221trb_chernyy_dlya_vanny2762.jpg"/><Relationship Id="rId325" Type="http://schemas.openxmlformats.org/officeDocument/2006/relationships/image" Target="../media/000350000000011204_12763.jpg"/><Relationship Id="rId326" Type="http://schemas.openxmlformats.org/officeDocument/2006/relationships/image" Target="../media/000350000000011309_12764.jpg"/><Relationship Id="rId327" Type="http://schemas.openxmlformats.org/officeDocument/2006/relationships/image" Target="../media/000350000000011465_12765.jpg"/><Relationship Id="rId328" Type="http://schemas.openxmlformats.org/officeDocument/2006/relationships/image" Target="../media/000350000000013256_12766.jpg"/><Relationship Id="rId329" Type="http://schemas.openxmlformats.org/officeDocument/2006/relationships/image" Target="../media/armatura_dlya_bachka_rbm_as_16_2m_bokovaya_podvodka_knopka_khrom2767.jpg"/><Relationship Id="rId330" Type="http://schemas.openxmlformats.org/officeDocument/2006/relationships/image" Target="../media/armatura_dlya_bachka_rbm_as_11_1m_bokovaya_podvodka_2kh_urovnevaya_knopka_khrom2768.jpg"/><Relationship Id="rId331" Type="http://schemas.openxmlformats.org/officeDocument/2006/relationships/image" Target="../media/armatura_dlya_bachka_rbm_as_16_3m_bokovaya_podvodka_knopka_khrom_stop_sliv2769.jpg"/><Relationship Id="rId332" Type="http://schemas.openxmlformats.org/officeDocument/2006/relationships/image" Target="../media/armatura_dlya_bachka_rbm_as_17_2m_nizhnyaya_podvodka_knopka_khrom2770.jpg"/><Relationship Id="rId333" Type="http://schemas.openxmlformats.org/officeDocument/2006/relationships/image" Target="../media/armatura_dlya_bachka_rbm_as_17_3m_nizhnyaya_podvodka_knopka_khrom_stop_sliv2771.jpg"/><Relationship Id="rId334" Type="http://schemas.openxmlformats.org/officeDocument/2006/relationships/image" Target="../media/klapan_vypuska_rbm_kv_16_2m_knopka_khrom_c_krepleniem_bachka_manzhetoy2772.jpg"/><Relationship Id="rId335" Type="http://schemas.openxmlformats.org/officeDocument/2006/relationships/image" Target="../media/klapan_vypuska_rvm_kv_12_1m_2kh_urovnevaya_knopka_khrom_c_krepleniem_bachka_manzhetoy2773.jpg"/><Relationship Id="rId336" Type="http://schemas.openxmlformats.org/officeDocument/2006/relationships/image" Target="../media/armatura_dlya_bachka_rbm_as_12_1m_nizhnyaya_podvodka_2kh_urovnevaya_knopka_khrom2774.jpg"/><Relationship Id="rId337" Type="http://schemas.openxmlformats.org/officeDocument/2006/relationships/image" Target="../media/klapan_vypuska_rvm_kv_16_3m_stop_sliv_knopka_khrom_c_krepleniem_bachka_manzhetoy2775.jpg"/><Relationship Id="rId338" Type="http://schemas.openxmlformats.org/officeDocument/2006/relationships/image" Target="../media/003500070200005042_12776.jpg"/><Relationship Id="rId339" Type="http://schemas.openxmlformats.org/officeDocument/2006/relationships/image" Target="../media/klapan_vpuska_rbm_an_01_nizhnyaya_podvodka2777.jpg"/><Relationship Id="rId340" Type="http://schemas.openxmlformats.org/officeDocument/2006/relationships/image" Target="../media/003500070200001540_12778.jpg"/><Relationship Id="rId341" Type="http://schemas.openxmlformats.org/officeDocument/2006/relationships/image" Target="../media/003500070200002540_12779.jpg"/><Relationship Id="rId342" Type="http://schemas.openxmlformats.org/officeDocument/2006/relationships/image" Target="../media/003500009000061015_12780.jpg"/><Relationship Id="rId343" Type="http://schemas.openxmlformats.org/officeDocument/2006/relationships/image" Target="../media/003500070200009050_12781.jpg"/><Relationship Id="rId344" Type="http://schemas.openxmlformats.org/officeDocument/2006/relationships/image" Target="../media/vanna_stalnaya_donna_vanna_belaya_orkhideya_140kh70kh40_ekaterinburg2782.jpg"/><Relationship Id="rId345" Type="http://schemas.openxmlformats.org/officeDocument/2006/relationships/image" Target="../media/unitaz_santeri_vizit_kosoy_vypusk2783.jpg"/><Relationship Id="rId346" Type="http://schemas.openxmlformats.org/officeDocument/2006/relationships/image" Target="../media/unitaz_santeri_ultra_kosoy_vypusk2784.jpg"/><Relationship Id="rId347" Type="http://schemas.openxmlformats.org/officeDocument/2006/relationships/image" Target="../media/unitaz_santek_pallada_gorizontalnyy_vypusk2785.jpg"/><Relationship Id="rId348" Type="http://schemas.openxmlformats.org/officeDocument/2006/relationships/image" Target="../media/000350000000100054_12786.jpg"/><Relationship Id="rId349" Type="http://schemas.openxmlformats.org/officeDocument/2006/relationships/image" Target="../media/000350000000013077_12787.jpg"/><Relationship Id="rId350" Type="http://schemas.openxmlformats.org/officeDocument/2006/relationships/image" Target="../media/000350000000012035_12788.jpg"/><Relationship Id="rId351" Type="http://schemas.openxmlformats.org/officeDocument/2006/relationships/image" Target="../media/000350000000013078_12789.jpg"/><Relationship Id="rId352" Type="http://schemas.openxmlformats.org/officeDocument/2006/relationships/image" Target="../media/000350000000012036_12790.jpg"/><Relationship Id="rId353" Type="http://schemas.openxmlformats.org/officeDocument/2006/relationships/image" Target="../media/vreznaya_kukhonnaya_moyka_mixline_49sm_0_6mm_3_1_22791.jpg"/><Relationship Id="rId354" Type="http://schemas.openxmlformats.org/officeDocument/2006/relationships/image" Target="../media/000360000001005107_12792.jpg"/><Relationship Id="rId355" Type="http://schemas.openxmlformats.org/officeDocument/2006/relationships/image" Target="../media/000350000000014614_12793.jpg"/><Relationship Id="rId356" Type="http://schemas.openxmlformats.org/officeDocument/2006/relationships/image" Target="../media/000350000000100005_12794.jpg"/><Relationship Id="rId357" Type="http://schemas.openxmlformats.org/officeDocument/2006/relationships/image" Target="../media/000350000000100096_12795.jpg"/><Relationship Id="rId358" Type="http://schemas.openxmlformats.org/officeDocument/2006/relationships/image" Target="../media/000350000000100097_12796.jpg"/><Relationship Id="rId359" Type="http://schemas.openxmlformats.org/officeDocument/2006/relationships/image" Target="../media/000350000000041004_12797.jpg"/><Relationship Id="rId360" Type="http://schemas.openxmlformats.org/officeDocument/2006/relationships/image" Target="../media/000360000005010035_12798.jpg"/><Relationship Id="rId361" Type="http://schemas.openxmlformats.org/officeDocument/2006/relationships/image" Target="../media/000350000000041006_12799.jpg"/><Relationship Id="rId362" Type="http://schemas.openxmlformats.org/officeDocument/2006/relationships/image" Target="../media/000350000000041002_12800.jpg"/><Relationship Id="rId363" Type="http://schemas.openxmlformats.org/officeDocument/2006/relationships/image" Target="../media/000350000000013261_12801.jpg"/><Relationship Id="rId364" Type="http://schemas.openxmlformats.org/officeDocument/2006/relationships/image" Target="../media/000350000000041001_12802.jpg"/><Relationship Id="rId365" Type="http://schemas.openxmlformats.org/officeDocument/2006/relationships/image" Target="../media/000350000000013079_12803.jpg"/><Relationship Id="rId366" Type="http://schemas.openxmlformats.org/officeDocument/2006/relationships/image" Target="../media/000350000000013080_12804.jpg"/><Relationship Id="rId367" Type="http://schemas.openxmlformats.org/officeDocument/2006/relationships/image" Target="../media/010009000000000234_12805.jpg"/><Relationship Id="rId368" Type="http://schemas.openxmlformats.org/officeDocument/2006/relationships/image" Target="../media/000350000000013258_12806.jpg"/><Relationship Id="rId369" Type="http://schemas.openxmlformats.org/officeDocument/2006/relationships/image" Target="../media/000350000000100030_12807.jpg"/><Relationship Id="rId370" Type="http://schemas.openxmlformats.org/officeDocument/2006/relationships/image" Target="../media/000350000000100032_12808.jpg"/><Relationship Id="rId371" Type="http://schemas.openxmlformats.org/officeDocument/2006/relationships/image" Target="../media/000350000000100033_12809.jpg"/><Relationship Id="rId372" Type="http://schemas.openxmlformats.org/officeDocument/2006/relationships/image" Target="../media/000360000010010110_12810.jpg"/><Relationship Id="rId373" Type="http://schemas.openxmlformats.org/officeDocument/2006/relationships/image" Target="../media/000360000010010142_12811.jpg"/><Relationship Id="rId374" Type="http://schemas.openxmlformats.org/officeDocument/2006/relationships/image" Target="../media/000360000010010148_12812.jpg"/><Relationship Id="rId375" Type="http://schemas.openxmlformats.org/officeDocument/2006/relationships/image" Target="../media/000360000010060104_12813.jpg"/><Relationship Id="rId376" Type="http://schemas.openxmlformats.org/officeDocument/2006/relationships/image" Target="../media/000360000010070100_12814.jpg"/><Relationship Id="rId377" Type="http://schemas.openxmlformats.org/officeDocument/2006/relationships/image" Target="../media/reshetka_ani_plast_m305_3_1_2_dlya_vypuska2815.jpg"/><Relationship Id="rId378" Type="http://schemas.openxmlformats.org/officeDocument/2006/relationships/image" Target="../media/000360000010050118_12816.jpg"/><Relationship Id="rId379" Type="http://schemas.openxmlformats.org/officeDocument/2006/relationships/image" Target="../media/000350000000014620_12817.jpg"/><Relationship Id="rId380" Type="http://schemas.openxmlformats.org/officeDocument/2006/relationships/image" Target="../media/000350000000014618_12818.jpg"/><Relationship Id="rId381" Type="http://schemas.openxmlformats.org/officeDocument/2006/relationships/image" Target="../media/000350000000042100_12819.jpg"/><Relationship Id="rId382" Type="http://schemas.openxmlformats.org/officeDocument/2006/relationships/image" Target="../media/000350000000042101_12820.jpg"/><Relationship Id="rId383" Type="http://schemas.openxmlformats.org/officeDocument/2006/relationships/image" Target="../media/000350000000042102_12821.jpg"/><Relationship Id="rId384" Type="http://schemas.openxmlformats.org/officeDocument/2006/relationships/image" Target="../media/000350000000042103_12822.jpg"/><Relationship Id="rId385" Type="http://schemas.openxmlformats.org/officeDocument/2006/relationships/image" Target="../media/000350000000042105_12823.jpg"/><Relationship Id="rId386" Type="http://schemas.openxmlformats.org/officeDocument/2006/relationships/image" Target="../media/000350000000042106_12824.jpg"/><Relationship Id="rId387" Type="http://schemas.openxmlformats.org/officeDocument/2006/relationships/image" Target="../media/000350000000042107_12825.jpg"/><Relationship Id="rId388" Type="http://schemas.openxmlformats.org/officeDocument/2006/relationships/image" Target="../media/000350000000013450_12826.jpg"/><Relationship Id="rId389" Type="http://schemas.openxmlformats.org/officeDocument/2006/relationships/image" Target="../media/003600000000136050_12827.jpg"/><Relationship Id="rId390" Type="http://schemas.openxmlformats.org/officeDocument/2006/relationships/image" Target="../media/sifon_mrsk1_a_1_2_40mm_mcalpine_universalnyy_bez_trubki2828.jpg"/><Relationship Id="rId391" Type="http://schemas.openxmlformats.org/officeDocument/2006/relationships/image" Target="../media/unitaz_rosa_elegant_kosoy_vypusk_kirov2829.jpg"/><Relationship Id="rId392" Type="http://schemas.openxmlformats.org/officeDocument/2006/relationships/image" Target="../media/003500005000010050_12830.jpg"/><Relationship Id="rId393" Type="http://schemas.openxmlformats.org/officeDocument/2006/relationships/image" Target="../media/003500005000010060_12831.jpg"/><Relationship Id="rId394" Type="http://schemas.openxmlformats.org/officeDocument/2006/relationships/image" Target="../media/mczu8auwb227r8mma6hbd4f1i0wo254n2832.jpg"/><Relationship Id="rId395" Type="http://schemas.openxmlformats.org/officeDocument/2006/relationships/image" Target="../media/003500005000020010_12833.jpg"/><Relationship Id="rId396" Type="http://schemas.openxmlformats.org/officeDocument/2006/relationships/image" Target="../media/000350000000012029_12834.jpg"/><Relationship Id="rId397" Type="http://schemas.openxmlformats.org/officeDocument/2006/relationships/image" Target="../media/000350000000013257_12835.jpg"/><Relationship Id="rId398" Type="http://schemas.openxmlformats.org/officeDocument/2006/relationships/image" Target="../media/000350000000013259_12836.jpg"/><Relationship Id="rId399" Type="http://schemas.openxmlformats.org/officeDocument/2006/relationships/image" Target="../media/000350000000013285_12837.jpg"/><Relationship Id="rId400" Type="http://schemas.openxmlformats.org/officeDocument/2006/relationships/image" Target="../media/000350000000012467_12838.jpg"/><Relationship Id="rId401" Type="http://schemas.openxmlformats.org/officeDocument/2006/relationships/image" Target="../media/000350000000011314_12839.jpg"/><Relationship Id="rId402" Type="http://schemas.openxmlformats.org/officeDocument/2006/relationships/image" Target="../media/003500005000020015_12840.jpg"/><Relationship Id="rId403" Type="http://schemas.openxmlformats.org/officeDocument/2006/relationships/image" Target="../media/000350000000013081_12841.jpg"/><Relationship Id="rId404" Type="http://schemas.openxmlformats.org/officeDocument/2006/relationships/image" Target="../media/000350000000013265_12842.jpg"/><Relationship Id="rId405" Type="http://schemas.openxmlformats.org/officeDocument/2006/relationships/image" Target="../media/000350000000013082_12843.jpg"/><Relationship Id="rId406" Type="http://schemas.openxmlformats.org/officeDocument/2006/relationships/image" Target="../media/000350000000013083_12844.jpg"/><Relationship Id="rId407" Type="http://schemas.openxmlformats.org/officeDocument/2006/relationships/image" Target="../media/000350000000013084_12845.jpg"/><Relationship Id="rId408" Type="http://schemas.openxmlformats.org/officeDocument/2006/relationships/image" Target="../media/000350000000012037_12846.jpg"/><Relationship Id="rId409" Type="http://schemas.openxmlformats.org/officeDocument/2006/relationships/image" Target="../media/000350000000012038_12847.jpg"/><Relationship Id="rId410" Type="http://schemas.openxmlformats.org/officeDocument/2006/relationships/image" Target="../media/000350000000011296_12848.jpg"/><Relationship Id="rId411" Type="http://schemas.openxmlformats.org/officeDocument/2006/relationships/image" Target="../media/000350000000011600_12849.jpg"/><Relationship Id="rId412" Type="http://schemas.openxmlformats.org/officeDocument/2006/relationships/image" Target="../media/000350000000013255_12850.jpg"/><Relationship Id="rId413" Type="http://schemas.openxmlformats.org/officeDocument/2006/relationships/image" Target="../media/000350000000013254_12851.jpg"/><Relationship Id="rId414" Type="http://schemas.openxmlformats.org/officeDocument/2006/relationships/image" Target="../media/000350000000012039_12852.jpg"/><Relationship Id="rId415" Type="http://schemas.openxmlformats.org/officeDocument/2006/relationships/image" Target="../media/003500005000020020_12853.jpg"/><Relationship Id="rId416" Type="http://schemas.openxmlformats.org/officeDocument/2006/relationships/image" Target="../media/003500005000020011_12854.jpg"/><Relationship Id="rId417" Type="http://schemas.openxmlformats.org/officeDocument/2006/relationships/image" Target="../media/000350000000011220_12855.jpg"/><Relationship Id="rId418" Type="http://schemas.openxmlformats.org/officeDocument/2006/relationships/image" Target="../media/000350000000042210_12856.jpg"/><Relationship Id="rId419" Type="http://schemas.openxmlformats.org/officeDocument/2006/relationships/image" Target="../media/000350000000100016_12857.jpg"/><Relationship Id="rId420" Type="http://schemas.openxmlformats.org/officeDocument/2006/relationships/image" Target="../media/000350000000100092_12858.png"/><Relationship Id="rId421" Type="http://schemas.openxmlformats.org/officeDocument/2006/relationships/image" Target="../media/000350000000012040_12859.jpg"/><Relationship Id="rId422" Type="http://schemas.openxmlformats.org/officeDocument/2006/relationships/image" Target="../media/000350000000011210_12860.jpg"/><Relationship Id="rId423" Type="http://schemas.openxmlformats.org/officeDocument/2006/relationships/image" Target="../media/000350000000013085_12861.jpg"/><Relationship Id="rId424" Type="http://schemas.openxmlformats.org/officeDocument/2006/relationships/image" Target="../media/000350000000011211_12862.jpg"/><Relationship Id="rId425" Type="http://schemas.openxmlformats.org/officeDocument/2006/relationships/image" Target="../media/000350000000013267_12863.jpg"/><Relationship Id="rId426" Type="http://schemas.openxmlformats.org/officeDocument/2006/relationships/image" Target="../media/000360000000534302_12864.jpg"/><Relationship Id="rId427" Type="http://schemas.openxmlformats.org/officeDocument/2006/relationships/image" Target="../media/000360000000534300_12865.jpg"/><Relationship Id="rId428" Type="http://schemas.openxmlformats.org/officeDocument/2006/relationships/image" Target="../media/000360000000754600_12866.jpg"/><Relationship Id="rId429" Type="http://schemas.openxmlformats.org/officeDocument/2006/relationships/image" Target="../media/000360000000605000_12867.jpg"/><Relationship Id="rId430" Type="http://schemas.openxmlformats.org/officeDocument/2006/relationships/image" Target="../media/000360000000605050_12868.jpg"/><Relationship Id="rId431" Type="http://schemas.openxmlformats.org/officeDocument/2006/relationships/image" Target="../media/000350000000013850_12869.jpg"/><Relationship Id="rId432" Type="http://schemas.openxmlformats.org/officeDocument/2006/relationships/image" Target="../media/000360000000505000_12870.jpg"/><Relationship Id="rId433" Type="http://schemas.openxmlformats.org/officeDocument/2006/relationships/image" Target="../media/000360000000604502_12871.jpg"/><Relationship Id="rId434" Type="http://schemas.openxmlformats.org/officeDocument/2006/relationships/image" Target="../media/000360000000654501_12872.jpg"/><Relationship Id="rId435" Type="http://schemas.openxmlformats.org/officeDocument/2006/relationships/image" Target="../media/000360000000785000_12873.jpg"/><Relationship Id="rId436" Type="http://schemas.openxmlformats.org/officeDocument/2006/relationships/image" Target="../media/000350000000100080_12874.jpg"/><Relationship Id="rId437" Type="http://schemas.openxmlformats.org/officeDocument/2006/relationships/image" Target="../media/moyka_78kh50_3mm_mixline_pro_pravaya_satin_20sm_s_sifonom2875.jpg"/><Relationship Id="rId438" Type="http://schemas.openxmlformats.org/officeDocument/2006/relationships/image" Target="../media/000360000003060610_1287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айка накидная для смесителя 3/4" descr="032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Арматура для бачка Уклад АБ 68.56.00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рматура для бачка Уклад АБ 69.57.00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Арматура для бачка Уклад АБ 66.56.00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епёж для накладной мойки комплект" descr="0863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Двухрычажный смеситель LEMARK Contour LM7404C для кухни" descr="2120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Однорычажный смеситель LEMARK Strike LM1107C для умывальника" descr="2121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резная кухонная мойка PREMIAL 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резная кухонная мойка PREMIAL 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резная кухонная мойка правая 50х77см PREMIAL 0,8мм 3 1/2&quot; с шумоизоляцией" descr="246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резная кухонная мойка правая 45х57см PREMIAL 0,8мм 3 1/2&quot; с шумоизоляцией" descr="246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Врезная кухонная мойка PREMIAL 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Врезная кухонная мойка PREMIAL 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Milardo Atlantik ATLSB00M01 для умывальника" descr="2544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Гофра MRMF2 1 1/2&quot; 40/50 1,0м McALPINE" descr="2576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Гофра MRMF2-12 1 1/2&quot; 40/50 1,2м McALPINE" descr="2576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Гофра MRMF105S 1 1/4&quot; 40/50 0,5м McALPINE" descr="2576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Смеситель на одну воду T.MARKT 01-2012" descr="262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MRW2-NW 1 1/4&quot; 32мм McALPINE" descr="2693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вухрычажный смеситель OLIVES Vigo 21221VG для ванны" descr="2844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Однорычажный смеситель OLIVES Leon 04400LN для кухни" descr="2845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Однорычажный смеситель OLIVES Evora 33430EV для кухни" descr="2845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tis 06432AT для кухни" descr="2845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Двухрычажный смеситель OLIVES Vigo 21432VG для кухни" descr="2845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нитаз SANTEK ОСТИН горизонтальный выпуск сидение Softclose 1.WH30.2.419" descr="2861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вухрычажный смеситель OLIVES Vigo 21431VG для кухни" descr="2917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вухрычажный смеситель OLIVES Girona 01410GR для кухни настенный" descr="2918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Сиденье для унитаза РБМ СПУ-2А" descr="2962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епление к сидению СПУ-2" descr="2962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Однорычажный смеситель OLIVES Tenerife 24221TN для ванны" descr="2980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Однорычажный смеситель OLIVES Tenerife 24100TN для умывальника" descr="2980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резная кухонная мойка Mixline 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резная кухонная мойка Mixline 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днорычажный смеситель OLIVES Ibiza 19221IB для ванны" descr="3038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Однорычажный смеситель OLIVES Castilla 07201CS для ванны" descr="3046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Однорычажный смеситель OLIVES Avila 02201AV для ванны" descr="3159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Однорычажный смеситель OLIVES Arriba 09201AR для ванны" descr="3159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sturia 30221AS для ванны" descr="321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Однорычажный смеситель OLIVES Leon 04221LN для ванны" descr="3215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Однорычажный смеситель OLIVES Sierra 14221SR для ванны" descr="3215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Однорычажный смеситель OLIVES Toledo 18221TD для ванны" descr="3215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Однорычажный смеситель OLIVES Sierra 14100SR для умывальника" descr="3215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Toledo 18201TD для ванны" descr="321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Унитаз подвесной Olives ARTIS AR30116DP сидение микролифт" descr="3244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Унитаз подвесной Olives PORTO PR30117DP черный сидение дюропласт микролифт" descr="3252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"00376"</f>
        <v>00376</v>
      </c>
      <c r="C15" s="11" t="s">
        <v>13</v>
      </c>
      <c r="D15" s="12">
        <v>190.0</v>
      </c>
    </row>
    <row r="16" spans="1:4" customHeight="1" ht="130">
      <c r="A16"/>
      <c r="B16" s="10" t="str">
        <f>"00397"</f>
        <v>00397</v>
      </c>
      <c r="C16" s="11" t="s">
        <v>14</v>
      </c>
      <c r="D16" s="12">
        <v>260.0</v>
      </c>
    </row>
    <row r="17" spans="1:4" customHeight="1" ht="130">
      <c r="A17"/>
      <c r="B17" s="10" t="str">
        <f>"00401"</f>
        <v>00401</v>
      </c>
      <c r="C17" s="11" t="s">
        <v>15</v>
      </c>
      <c r="D17" s="12">
        <v>190.0</v>
      </c>
    </row>
    <row r="18" spans="1:4" customHeight="1" ht="130">
      <c r="A18"/>
      <c r="B18" s="10" t="str">
        <f>"00431"</f>
        <v>00431</v>
      </c>
      <c r="C18" s="11" t="s">
        <v>16</v>
      </c>
      <c r="D18" s="12">
        <v>796.0</v>
      </c>
    </row>
    <row r="19" spans="1:4" customHeight="1" ht="130">
      <c r="A19"/>
      <c r="B19" s="10" t="str">
        <f>"00505"</f>
        <v>00505</v>
      </c>
      <c r="C19" s="11" t="s">
        <v>17</v>
      </c>
      <c r="D19" s="12">
        <v>225.0</v>
      </c>
    </row>
    <row r="20" spans="1:4" customHeight="1" ht="130">
      <c r="A20"/>
      <c r="B20" s="10" t="str">
        <f>"00821"</f>
        <v>00821</v>
      </c>
      <c r="C20" s="11" t="s">
        <v>18</v>
      </c>
      <c r="D20" s="12">
        <v>180.0</v>
      </c>
    </row>
    <row r="21" spans="1:4" customHeight="1" ht="130">
      <c r="A21"/>
      <c r="B21" s="10" t="str">
        <f>"00982"</f>
        <v>00982</v>
      </c>
      <c r="C21" s="11" t="s">
        <v>19</v>
      </c>
      <c r="D21" s="12">
        <v>60.0</v>
      </c>
    </row>
    <row r="22" spans="1:4" customHeight="1" ht="130">
      <c r="A22"/>
      <c r="B22" s="10" t="str">
        <f>"01404"</f>
        <v>01404</v>
      </c>
      <c r="C22" s="11" t="s">
        <v>20</v>
      </c>
      <c r="D22" s="12">
        <v>90.0</v>
      </c>
    </row>
    <row r="23" spans="1:4" customHeight="1" ht="130">
      <c r="A23"/>
      <c r="B23" s="10" t="str">
        <f>"01457"</f>
        <v>01457</v>
      </c>
      <c r="C23" s="11" t="s">
        <v>21</v>
      </c>
      <c r="D23" s="12">
        <v>60.0</v>
      </c>
    </row>
    <row r="24" spans="1:4" customHeight="1" ht="130">
      <c r="A24"/>
      <c r="B24" s="10" t="str">
        <f>"02497"</f>
        <v>02497</v>
      </c>
      <c r="C24" s="11" t="s">
        <v>22</v>
      </c>
      <c r="D24" s="12">
        <v>152.0</v>
      </c>
    </row>
    <row r="25" spans="1:4" customHeight="1" ht="130">
      <c r="A25"/>
      <c r="B25" s="10" t="str">
        <f>"03032"</f>
        <v>03032</v>
      </c>
      <c r="C25" s="11" t="s">
        <v>23</v>
      </c>
      <c r="D25" s="12">
        <v>170.0</v>
      </c>
    </row>
    <row r="26" spans="1:4" customHeight="1" ht="130">
      <c r="A26"/>
      <c r="B26" s="10" t="str">
        <f>"03033"</f>
        <v>03033</v>
      </c>
      <c r="C26" s="11" t="s">
        <v>24</v>
      </c>
      <c r="D26" s="12">
        <v>400.0</v>
      </c>
    </row>
    <row r="27" spans="1:4" customHeight="1" ht="130">
      <c r="A27"/>
      <c r="B27" s="10" t="str">
        <f>"03034"</f>
        <v>03034</v>
      </c>
      <c r="C27" s="11" t="s">
        <v>25</v>
      </c>
      <c r="D27" s="12">
        <v>402.0</v>
      </c>
    </row>
    <row r="28" spans="1:4" customHeight="1" ht="130">
      <c r="A28"/>
      <c r="B28" s="10" t="str">
        <f>"03049"</f>
        <v>03049</v>
      </c>
      <c r="C28" s="11" t="s">
        <v>26</v>
      </c>
      <c r="D28" s="12">
        <v>69.0</v>
      </c>
    </row>
    <row r="29" spans="1:4" customHeight="1" ht="130">
      <c r="A29"/>
      <c r="B29" s="10" t="str">
        <f>"03050"</f>
        <v>03050</v>
      </c>
      <c r="C29" s="11" t="s">
        <v>27</v>
      </c>
      <c r="D29" s="12">
        <v>83.0</v>
      </c>
    </row>
    <row r="30" spans="1:4" customHeight="1" ht="130">
      <c r="A30"/>
      <c r="B30" s="10" t="str">
        <f>"03169"</f>
        <v>03169</v>
      </c>
      <c r="C30" s="11" t="s">
        <v>28</v>
      </c>
      <c r="D30" s="12">
        <v>467.0</v>
      </c>
    </row>
    <row r="31" spans="1:4" customHeight="1" ht="130">
      <c r="A31"/>
      <c r="B31" s="10" t="str">
        <f>"03190"</f>
        <v>03190</v>
      </c>
      <c r="C31" s="11" t="s">
        <v>29</v>
      </c>
      <c r="D31" s="12">
        <v>160.0</v>
      </c>
    </row>
    <row r="32" spans="1:4" customHeight="1" ht="130">
      <c r="A32"/>
      <c r="B32" s="10" t="str">
        <f>"03223"</f>
        <v>03223</v>
      </c>
      <c r="C32" s="11" t="s">
        <v>30</v>
      </c>
      <c r="D32" s="12">
        <v>99.0</v>
      </c>
    </row>
    <row r="33" spans="1:4" customHeight="1" ht="130">
      <c r="A33"/>
      <c r="B33" s="10" t="str">
        <f>"03314"</f>
        <v>03314</v>
      </c>
      <c r="C33" s="11" t="s">
        <v>31</v>
      </c>
      <c r="D33" s="12">
        <v>190.0</v>
      </c>
    </row>
    <row r="34" spans="1:4" customHeight="1" ht="130">
      <c r="A34"/>
      <c r="B34" s="10" t="str">
        <f>"04089"</f>
        <v>04089</v>
      </c>
      <c r="C34" s="11" t="s">
        <v>32</v>
      </c>
      <c r="D34" s="12">
        <v>770.0</v>
      </c>
    </row>
    <row r="35" spans="1:4" customHeight="1" ht="130">
      <c r="A35"/>
      <c r="B35" s="10" t="str">
        <f>"04249"</f>
        <v>04249</v>
      </c>
      <c r="C35" s="11" t="s">
        <v>33</v>
      </c>
      <c r="D35" s="12">
        <v>36.0</v>
      </c>
    </row>
    <row r="36" spans="1:4" customHeight="1" ht="130">
      <c r="A36"/>
      <c r="B36" s="10" t="str">
        <f>"04314"</f>
        <v>04314</v>
      </c>
      <c r="C36" s="11" t="s">
        <v>34</v>
      </c>
      <c r="D36" s="12">
        <v>152.0</v>
      </c>
    </row>
    <row r="37" spans="1:4" customHeight="1" ht="130">
      <c r="A37"/>
      <c r="B37" s="10" t="str">
        <f>"04315"</f>
        <v>04315</v>
      </c>
      <c r="C37" s="11" t="s">
        <v>35</v>
      </c>
      <c r="D37" s="12">
        <v>150.0</v>
      </c>
    </row>
    <row r="38" spans="1:4" customHeight="1" ht="130">
      <c r="A38"/>
      <c r="B38" s="10" t="str">
        <f>"04319"</f>
        <v>04319</v>
      </c>
      <c r="C38" s="11" t="s">
        <v>36</v>
      </c>
      <c r="D38" s="12">
        <v>8160.0</v>
      </c>
    </row>
    <row r="39" spans="1:4" customHeight="1" ht="130">
      <c r="A39"/>
      <c r="B39" s="10" t="str">
        <f>"04321"</f>
        <v>04321</v>
      </c>
      <c r="C39" s="11" t="s">
        <v>37</v>
      </c>
      <c r="D39" s="12">
        <v>9280.0</v>
      </c>
    </row>
    <row r="40" spans="1:4" customHeight="1" ht="130">
      <c r="A40"/>
      <c r="B40" s="10" t="str">
        <f>"04330"</f>
        <v>04330</v>
      </c>
      <c r="C40" s="11" t="s">
        <v>38</v>
      </c>
      <c r="D40" s="12">
        <v>5920.0</v>
      </c>
    </row>
    <row r="41" spans="1:4" customHeight="1" ht="130">
      <c r="A41"/>
      <c r="B41" s="10" t="str">
        <f>"04331"</f>
        <v>04331</v>
      </c>
      <c r="C41" s="11" t="s">
        <v>39</v>
      </c>
      <c r="D41" s="12">
        <v>5830.0</v>
      </c>
    </row>
    <row r="42" spans="1:4" customHeight="1" ht="130">
      <c r="A42"/>
      <c r="B42" s="10" t="str">
        <f>"04333"</f>
        <v>04333</v>
      </c>
      <c r="C42" s="11" t="s">
        <v>40</v>
      </c>
      <c r="D42" s="12">
        <v>6020.0</v>
      </c>
    </row>
    <row r="43" spans="1:4" customHeight="1" ht="130">
      <c r="A43"/>
      <c r="B43" s="10" t="str">
        <f>"04336"</f>
        <v>04336</v>
      </c>
      <c r="C43" s="11" t="s">
        <v>41</v>
      </c>
      <c r="D43" s="12">
        <v>6300.0</v>
      </c>
    </row>
    <row r="44" spans="1:4" customHeight="1" ht="130">
      <c r="A44"/>
      <c r="B44" s="10" t="str">
        <f>"04338"</f>
        <v>04338</v>
      </c>
      <c r="C44" s="11" t="s">
        <v>42</v>
      </c>
      <c r="D44" s="12">
        <v>3480.0</v>
      </c>
    </row>
    <row r="45" spans="1:4" customHeight="1" ht="130">
      <c r="A45"/>
      <c r="B45" s="10" t="str">
        <f>"04339"</f>
        <v>04339</v>
      </c>
      <c r="C45" s="11" t="s">
        <v>43</v>
      </c>
      <c r="D45" s="12">
        <v>3240.0</v>
      </c>
    </row>
    <row r="46" spans="1:4" customHeight="1" ht="130">
      <c r="A46"/>
      <c r="B46" s="10" t="str">
        <f>"04341"</f>
        <v>04341</v>
      </c>
      <c r="C46" s="11" t="s">
        <v>44</v>
      </c>
      <c r="D46" s="12">
        <v>3240.0</v>
      </c>
    </row>
    <row r="47" spans="1:4" customHeight="1" ht="130">
      <c r="A47"/>
      <c r="B47" s="10" t="str">
        <f>"04399"</f>
        <v>04399</v>
      </c>
      <c r="C47" s="11" t="s">
        <v>45</v>
      </c>
      <c r="D47" s="12">
        <v>297.0</v>
      </c>
    </row>
    <row r="48" spans="1:4" customHeight="1" ht="130">
      <c r="A48"/>
      <c r="B48" s="10" t="str">
        <f>"04405"</f>
        <v>04405</v>
      </c>
      <c r="C48" s="11" t="s">
        <v>46</v>
      </c>
      <c r="D48" s="12">
        <v>328.0</v>
      </c>
    </row>
    <row r="49" spans="1:4" customHeight="1" ht="130">
      <c r="A49"/>
      <c r="B49" s="10" t="str">
        <f>"04422"</f>
        <v>04422</v>
      </c>
      <c r="C49" s="11" t="s">
        <v>47</v>
      </c>
      <c r="D49" s="12">
        <v>408.0</v>
      </c>
    </row>
    <row r="50" spans="1:4" customHeight="1" ht="130">
      <c r="A50"/>
      <c r="B50" s="10" t="str">
        <f>"04423"</f>
        <v>04423</v>
      </c>
      <c r="C50" s="11" t="s">
        <v>48</v>
      </c>
      <c r="D50" s="12">
        <v>401.0</v>
      </c>
    </row>
    <row r="51" spans="1:4" customHeight="1" ht="130">
      <c r="A51"/>
      <c r="B51" s="10" t="str">
        <f>"04430"</f>
        <v>04430</v>
      </c>
      <c r="C51" s="11" t="s">
        <v>49</v>
      </c>
      <c r="D51" s="12">
        <v>236.0</v>
      </c>
    </row>
    <row r="52" spans="1:4" customHeight="1" ht="130">
      <c r="A52"/>
      <c r="B52" s="10" t="str">
        <f>"04434"</f>
        <v>04434</v>
      </c>
      <c r="C52" s="11" t="s">
        <v>50</v>
      </c>
      <c r="D52" s="12">
        <v>348.0</v>
      </c>
    </row>
    <row r="53" spans="1:4" customHeight="1" ht="130">
      <c r="A53"/>
      <c r="B53" s="10" t="str">
        <f>"04435"</f>
        <v>04435</v>
      </c>
      <c r="C53" s="11" t="s">
        <v>51</v>
      </c>
      <c r="D53" s="12">
        <v>70.0</v>
      </c>
    </row>
    <row r="54" spans="1:4" customHeight="1" ht="130">
      <c r="A54"/>
      <c r="B54" s="10" t="str">
        <f>"04458"</f>
        <v>04458</v>
      </c>
      <c r="C54" s="11" t="s">
        <v>52</v>
      </c>
      <c r="D54" s="12">
        <v>161.0</v>
      </c>
    </row>
    <row r="55" spans="1:4" customHeight="1" ht="130">
      <c r="A55"/>
      <c r="B55" s="10" t="str">
        <f>"04461"</f>
        <v>04461</v>
      </c>
      <c r="C55" s="11" t="s">
        <v>53</v>
      </c>
      <c r="D55" s="12">
        <v>358.0</v>
      </c>
    </row>
    <row r="56" spans="1:4" customHeight="1" ht="130">
      <c r="A56"/>
      <c r="B56" s="10" t="str">
        <f>"04462"</f>
        <v>04462</v>
      </c>
      <c r="C56" s="11" t="s">
        <v>54</v>
      </c>
      <c r="D56" s="12">
        <v>802.0</v>
      </c>
    </row>
    <row r="57" spans="1:4" customHeight="1" ht="130">
      <c r="A57"/>
      <c r="B57" s="10" t="str">
        <f>"04463"</f>
        <v>04463</v>
      </c>
      <c r="C57" s="11" t="s">
        <v>55</v>
      </c>
      <c r="D57" s="12">
        <v>116.0</v>
      </c>
    </row>
    <row r="58" spans="1:4" customHeight="1" ht="130">
      <c r="A58"/>
      <c r="B58" s="10" t="str">
        <f>"04464"</f>
        <v>04464</v>
      </c>
      <c r="C58" s="11" t="s">
        <v>56</v>
      </c>
      <c r="D58" s="12">
        <v>172.0</v>
      </c>
    </row>
    <row r="59" spans="1:4" customHeight="1" ht="130">
      <c r="A59"/>
      <c r="B59" s="10" t="str">
        <f>"04466"</f>
        <v>04466</v>
      </c>
      <c r="C59" s="11" t="s">
        <v>57</v>
      </c>
      <c r="D59" s="12">
        <v>561.0</v>
      </c>
    </row>
    <row r="60" spans="1:4" customHeight="1" ht="130">
      <c r="A60"/>
      <c r="B60" s="10" t="str">
        <f>"04467"</f>
        <v>04467</v>
      </c>
      <c r="C60" s="11" t="s">
        <v>58</v>
      </c>
      <c r="D60" s="12">
        <v>316.0</v>
      </c>
    </row>
    <row r="61" spans="1:4" customHeight="1" ht="130">
      <c r="A61"/>
      <c r="B61" s="10" t="str">
        <f>"04468"</f>
        <v>04468</v>
      </c>
      <c r="C61" s="11" t="s">
        <v>59</v>
      </c>
      <c r="D61" s="12">
        <v>266.0</v>
      </c>
    </row>
    <row r="62" spans="1:4" customHeight="1" ht="130">
      <c r="A62"/>
      <c r="B62" s="10" t="str">
        <f>"04602"</f>
        <v>04602</v>
      </c>
      <c r="C62" s="11" t="s">
        <v>60</v>
      </c>
      <c r="D62" s="12">
        <v>104.0</v>
      </c>
    </row>
    <row r="63" spans="1:4" customHeight="1" ht="130">
      <c r="A63"/>
      <c r="B63" s="10" t="str">
        <f>"04619"</f>
        <v>04619</v>
      </c>
      <c r="C63" s="11" t="s">
        <v>61</v>
      </c>
      <c r="D63" s="12">
        <v>2620.0</v>
      </c>
    </row>
    <row r="64" spans="1:4" customHeight="1" ht="130">
      <c r="A64"/>
      <c r="B64" s="10" t="str">
        <f>"04620"</f>
        <v>04620</v>
      </c>
      <c r="C64" s="11" t="s">
        <v>62</v>
      </c>
      <c r="D64" s="12">
        <v>2620.0</v>
      </c>
    </row>
    <row r="65" spans="1:4" customHeight="1" ht="130">
      <c r="A65"/>
      <c r="B65" s="10" t="str">
        <f>"04621"</f>
        <v>04621</v>
      </c>
      <c r="C65" s="11" t="s">
        <v>63</v>
      </c>
      <c r="D65" s="12">
        <v>2330.0</v>
      </c>
    </row>
    <row r="66" spans="1:4" customHeight="1" ht="130">
      <c r="A66"/>
      <c r="B66" s="10" t="str">
        <f>"04622"</f>
        <v>04622</v>
      </c>
      <c r="C66" s="11" t="s">
        <v>64</v>
      </c>
      <c r="D66" s="12">
        <v>2330.0</v>
      </c>
    </row>
    <row r="67" spans="1:4" customHeight="1" ht="130">
      <c r="A67"/>
      <c r="B67" s="10" t="str">
        <f>"04624"</f>
        <v>04624</v>
      </c>
      <c r="C67" s="11" t="s">
        <v>65</v>
      </c>
      <c r="D67" s="12">
        <v>190.0</v>
      </c>
    </row>
    <row r="68" spans="1:4" customHeight="1" ht="130">
      <c r="A68"/>
      <c r="B68" s="10" t="str">
        <f>"04641"</f>
        <v>04641</v>
      </c>
      <c r="C68" s="11" t="s">
        <v>66</v>
      </c>
      <c r="D68" s="12">
        <v>657.0</v>
      </c>
    </row>
    <row r="69" spans="1:4" customHeight="1" ht="130">
      <c r="A69"/>
      <c r="B69" s="10" t="str">
        <f>"04676"</f>
        <v>04676</v>
      </c>
      <c r="C69" s="11" t="s">
        <v>67</v>
      </c>
      <c r="D69" s="12">
        <v>382.0</v>
      </c>
    </row>
    <row r="70" spans="1:4" customHeight="1" ht="130">
      <c r="A70"/>
      <c r="B70" s="10" t="str">
        <f>"05241"</f>
        <v>05241</v>
      </c>
      <c r="C70" s="11" t="s">
        <v>68</v>
      </c>
      <c r="D70" s="12">
        <v>70.0</v>
      </c>
    </row>
    <row r="71" spans="1:4" customHeight="1" ht="130">
      <c r="A71"/>
      <c r="B71" s="10" t="str">
        <f>"05276"</f>
        <v>05276</v>
      </c>
      <c r="C71" s="11" t="s">
        <v>69</v>
      </c>
      <c r="D71" s="12">
        <v>290.0</v>
      </c>
    </row>
    <row r="72" spans="1:4" customHeight="1" ht="130">
      <c r="A72"/>
      <c r="B72" s="10" t="str">
        <f>"05628"</f>
        <v>05628</v>
      </c>
      <c r="C72" s="11" t="s">
        <v>70</v>
      </c>
      <c r="D72" s="12">
        <v>1860.0</v>
      </c>
    </row>
    <row r="73" spans="1:4" customHeight="1" ht="130">
      <c r="A73"/>
      <c r="B73" s="10" t="str">
        <f>"06240"</f>
        <v>06240</v>
      </c>
      <c r="C73" s="11" t="s">
        <v>71</v>
      </c>
      <c r="D73" s="12">
        <v>370.0</v>
      </c>
    </row>
    <row r="74" spans="1:4" customHeight="1" ht="130">
      <c r="A74"/>
      <c r="B74" s="10" t="str">
        <f>"06246"</f>
        <v>06246</v>
      </c>
      <c r="C74" s="11" t="s">
        <v>72</v>
      </c>
      <c r="D74" s="12">
        <v>370.0</v>
      </c>
    </row>
    <row r="75" spans="1:4" customHeight="1" ht="130">
      <c r="A75"/>
      <c r="B75" s="10" t="str">
        <f>"06541"</f>
        <v>06541</v>
      </c>
      <c r="C75" s="11" t="s">
        <v>73</v>
      </c>
      <c r="D75" s="12">
        <v>681.0</v>
      </c>
    </row>
    <row r="76" spans="1:4" customHeight="1" ht="130">
      <c r="A76"/>
      <c r="B76" s="10" t="str">
        <f>"06658"</f>
        <v>06658</v>
      </c>
      <c r="C76" s="11" t="s">
        <v>74</v>
      </c>
      <c r="D76" s="12">
        <v>76.0</v>
      </c>
    </row>
    <row r="77" spans="1:4" customHeight="1" ht="130">
      <c r="A77"/>
      <c r="B77" s="10" t="str">
        <f>"06766"</f>
        <v>06766</v>
      </c>
      <c r="C77" s="11" t="s">
        <v>75</v>
      </c>
      <c r="D77" s="12">
        <v>46.0</v>
      </c>
    </row>
    <row r="78" spans="1:4" customHeight="1" ht="130">
      <c r="A78"/>
      <c r="B78" s="10" t="str">
        <f>"06767"</f>
        <v>06767</v>
      </c>
      <c r="C78" s="11" t="s">
        <v>76</v>
      </c>
      <c r="D78" s="12">
        <v>60.0</v>
      </c>
    </row>
    <row r="79" spans="1:4" customHeight="1" ht="130">
      <c r="A79"/>
      <c r="B79" s="10" t="str">
        <f>"06880"</f>
        <v>06880</v>
      </c>
      <c r="C79" s="11" t="s">
        <v>77</v>
      </c>
      <c r="D79" s="12">
        <v>141.0</v>
      </c>
    </row>
    <row r="80" spans="1:4" customHeight="1" ht="130">
      <c r="A80"/>
      <c r="B80" s="10" t="str">
        <f>"07054"</f>
        <v>07054</v>
      </c>
      <c r="C80" s="11" t="s">
        <v>78</v>
      </c>
      <c r="D80" s="12">
        <v>422.0</v>
      </c>
    </row>
    <row r="81" spans="1:4" customHeight="1" ht="130">
      <c r="A81"/>
      <c r="B81" s="10" t="str">
        <f>"07055"</f>
        <v>07055</v>
      </c>
      <c r="C81" s="11" t="s">
        <v>79</v>
      </c>
      <c r="D81" s="12">
        <v>302.0</v>
      </c>
    </row>
    <row r="82" spans="1:4" customHeight="1" ht="130">
      <c r="A82"/>
      <c r="B82" s="10" t="str">
        <f>"07723"</f>
        <v>07723</v>
      </c>
      <c r="C82" s="11" t="s">
        <v>80</v>
      </c>
      <c r="D82" s="12">
        <v>140.0</v>
      </c>
    </row>
    <row r="83" spans="1:4" customHeight="1" ht="130">
      <c r="A83"/>
      <c r="B83" s="10" t="str">
        <f>"08119"</f>
        <v>08119</v>
      </c>
      <c r="C83" s="11" t="s">
        <v>81</v>
      </c>
      <c r="D83" s="12">
        <v>60.0</v>
      </c>
    </row>
    <row r="84" spans="1:4" customHeight="1" ht="130">
      <c r="A84"/>
      <c r="B84" s="10" t="str">
        <f>"08120"</f>
        <v>08120</v>
      </c>
      <c r="C84" s="11" t="s">
        <v>82</v>
      </c>
      <c r="D84" s="12">
        <v>60.0</v>
      </c>
    </row>
    <row r="85" spans="1:4" customHeight="1" ht="130">
      <c r="A85"/>
      <c r="B85" s="10" t="str">
        <f>"08121"</f>
        <v>08121</v>
      </c>
      <c r="C85" s="11" t="s">
        <v>83</v>
      </c>
      <c r="D85" s="12">
        <v>60.0</v>
      </c>
    </row>
    <row r="86" spans="1:4" customHeight="1" ht="130">
      <c r="A86"/>
      <c r="B86" s="10" t="str">
        <f>"08360"</f>
        <v>08360</v>
      </c>
      <c r="C86" s="11" t="s">
        <v>84</v>
      </c>
      <c r="D86" s="12">
        <v>486.0</v>
      </c>
    </row>
    <row r="87" spans="1:4" customHeight="1" ht="130">
      <c r="A87"/>
      <c r="B87" s="10" t="str">
        <f>"08630"</f>
        <v>08630</v>
      </c>
      <c r="C87" s="11" t="s">
        <v>85</v>
      </c>
      <c r="D87" s="12">
        <v>36.0</v>
      </c>
    </row>
    <row r="88" spans="1:4" customHeight="1" ht="130">
      <c r="A88"/>
      <c r="B88" s="10" t="str">
        <f>"09702"</f>
        <v>09702</v>
      </c>
      <c r="C88" s="11" t="s">
        <v>86</v>
      </c>
      <c r="D88" s="12">
        <v>263.0</v>
      </c>
    </row>
    <row r="89" spans="1:4" customHeight="1" ht="130">
      <c r="A89"/>
      <c r="B89" s="10" t="str">
        <f>"10074"</f>
        <v>10074</v>
      </c>
      <c r="C89" s="11" t="s">
        <v>87</v>
      </c>
      <c r="D89" s="12">
        <v>870.0</v>
      </c>
    </row>
    <row r="90" spans="1:4" customHeight="1" ht="130">
      <c r="A90"/>
      <c r="B90" s="10" t="str">
        <f>"10138"</f>
        <v>10138</v>
      </c>
      <c r="C90" s="11" t="s">
        <v>88</v>
      </c>
      <c r="D90" s="12">
        <v>470.0</v>
      </c>
    </row>
    <row r="91" spans="1:4" customHeight="1" ht="130">
      <c r="A91"/>
      <c r="B91" s="10" t="str">
        <f>"11716"</f>
        <v>11716</v>
      </c>
      <c r="C91" s="11" t="s">
        <v>89</v>
      </c>
      <c r="D91" s="12">
        <v>350.0</v>
      </c>
    </row>
    <row r="92" spans="1:4" customHeight="1" ht="130">
      <c r="A92"/>
      <c r="B92" s="10" t="str">
        <f>"13054"</f>
        <v>13054</v>
      </c>
      <c r="C92" s="11" t="s">
        <v>90</v>
      </c>
      <c r="D92" s="12">
        <v>490.0</v>
      </c>
    </row>
    <row r="93" spans="1:4" customHeight="1" ht="130">
      <c r="A93"/>
      <c r="B93" s="10" t="str">
        <f>"13317"</f>
        <v>13317</v>
      </c>
      <c r="C93" s="11" t="s">
        <v>91</v>
      </c>
      <c r="D93" s="12">
        <v>750.0</v>
      </c>
    </row>
    <row r="94" spans="1:4" customHeight="1" ht="130">
      <c r="A94"/>
      <c r="B94" s="10" t="str">
        <f>"13374"</f>
        <v>13374</v>
      </c>
      <c r="C94" s="11" t="s">
        <v>92</v>
      </c>
      <c r="D94" s="12">
        <v>190.0</v>
      </c>
    </row>
    <row r="95" spans="1:4" customHeight="1" ht="130">
      <c r="A95"/>
      <c r="B95" s="10" t="str">
        <f>"13378"</f>
        <v>13378</v>
      </c>
      <c r="C95" s="11" t="s">
        <v>93</v>
      </c>
      <c r="D95" s="12">
        <v>56.0</v>
      </c>
    </row>
    <row r="96" spans="1:4" customHeight="1" ht="130">
      <c r="A96"/>
      <c r="B96" s="10" t="str">
        <f>"15655"</f>
        <v>15655</v>
      </c>
      <c r="C96" s="11" t="s">
        <v>94</v>
      </c>
      <c r="D96" s="12">
        <v>70.0</v>
      </c>
    </row>
    <row r="97" spans="1:4" customHeight="1" ht="130">
      <c r="A97"/>
      <c r="B97" s="10" t="str">
        <f>"15809"</f>
        <v>15809</v>
      </c>
      <c r="C97" s="11" t="s">
        <v>95</v>
      </c>
      <c r="D97" s="12">
        <v>3940.0</v>
      </c>
    </row>
    <row r="98" spans="1:4" customHeight="1" ht="130">
      <c r="A98"/>
      <c r="B98" s="10" t="str">
        <f>"16033"</f>
        <v>16033</v>
      </c>
      <c r="C98" s="11" t="s">
        <v>96</v>
      </c>
      <c r="D98" s="12">
        <v>166.0</v>
      </c>
    </row>
    <row r="99" spans="1:4" customHeight="1" ht="130">
      <c r="A99"/>
      <c r="B99" s="10" t="str">
        <f>"16374"</f>
        <v>16374</v>
      </c>
      <c r="C99" s="11" t="s">
        <v>97</v>
      </c>
      <c r="D99" s="12">
        <v>7980.0</v>
      </c>
    </row>
    <row r="100" spans="1:4" customHeight="1" ht="130">
      <c r="A100"/>
      <c r="B100" s="10" t="str">
        <f>"16550"</f>
        <v>16550</v>
      </c>
      <c r="C100" s="11" t="s">
        <v>98</v>
      </c>
      <c r="D100" s="12">
        <v>483.0</v>
      </c>
    </row>
    <row r="101" spans="1:4" customHeight="1" ht="130">
      <c r="A101"/>
      <c r="B101" s="10" t="str">
        <f>"16731"</f>
        <v>16731</v>
      </c>
      <c r="C101" s="11" t="s">
        <v>99</v>
      </c>
      <c r="D101" s="12">
        <v>2870.0</v>
      </c>
    </row>
    <row r="102" spans="1:4" customHeight="1" ht="130">
      <c r="A102"/>
      <c r="B102" s="10" t="str">
        <f>"17176"</f>
        <v>17176</v>
      </c>
      <c r="C102" s="11" t="s">
        <v>100</v>
      </c>
      <c r="D102" s="12">
        <v>270.0</v>
      </c>
    </row>
    <row r="103" spans="1:4" customHeight="1" ht="130">
      <c r="A103"/>
      <c r="B103" s="10" t="str">
        <f>"17189"</f>
        <v>17189</v>
      </c>
      <c r="C103" s="11" t="s">
        <v>101</v>
      </c>
      <c r="D103" s="12">
        <v>264.0</v>
      </c>
    </row>
    <row r="104" spans="1:4" customHeight="1" ht="130">
      <c r="A104"/>
      <c r="B104" s="10" t="str">
        <f>"17308"</f>
        <v>17308</v>
      </c>
      <c r="C104" s="11" t="s">
        <v>102</v>
      </c>
      <c r="D104" s="12">
        <v>2580.0</v>
      </c>
    </row>
    <row r="105" spans="1:4" customHeight="1" ht="130">
      <c r="A105"/>
      <c r="B105" s="10" t="str">
        <f>"17403"</f>
        <v>17403</v>
      </c>
      <c r="C105" s="11" t="s">
        <v>103</v>
      </c>
      <c r="D105" s="12">
        <v>642.0</v>
      </c>
    </row>
    <row r="106" spans="1:4" customHeight="1" ht="130">
      <c r="A106"/>
      <c r="B106" s="10" t="str">
        <f>"17536"</f>
        <v>17536</v>
      </c>
      <c r="C106" s="11" t="s">
        <v>104</v>
      </c>
      <c r="D106" s="12">
        <v>3040.0</v>
      </c>
    </row>
    <row r="107" spans="1:4" customHeight="1" ht="130">
      <c r="A107"/>
      <c r="B107" s="10" t="str">
        <f>"17537"</f>
        <v>17537</v>
      </c>
      <c r="C107" s="11" t="s">
        <v>105</v>
      </c>
      <c r="D107" s="12">
        <v>3490.0</v>
      </c>
    </row>
    <row r="108" spans="1:4" customHeight="1" ht="130">
      <c r="A108"/>
      <c r="B108" s="10" t="str">
        <f>"17597"</f>
        <v>17597</v>
      </c>
      <c r="C108" s="11" t="s">
        <v>106</v>
      </c>
      <c r="D108" s="12">
        <v>11880.0</v>
      </c>
    </row>
    <row r="109" spans="1:4" customHeight="1" ht="130">
      <c r="A109"/>
      <c r="B109" s="10" t="str">
        <f>"17598"</f>
        <v>17598</v>
      </c>
      <c r="C109" s="11" t="s">
        <v>107</v>
      </c>
      <c r="D109" s="12">
        <v>11990.0</v>
      </c>
    </row>
    <row r="110" spans="1:4" customHeight="1" ht="130">
      <c r="A110"/>
      <c r="B110" s="10" t="str">
        <f>"17599"</f>
        <v>17599</v>
      </c>
      <c r="C110" s="11" t="s">
        <v>108</v>
      </c>
      <c r="D110" s="12">
        <v>12100.0</v>
      </c>
    </row>
    <row r="111" spans="1:4" customHeight="1" ht="130">
      <c r="A111"/>
      <c r="B111" s="10" t="str">
        <f>"17624"</f>
        <v>17624</v>
      </c>
      <c r="C111" s="11" t="s">
        <v>109</v>
      </c>
      <c r="D111" s="12">
        <v>3040.0</v>
      </c>
    </row>
    <row r="112" spans="1:4" customHeight="1" ht="130">
      <c r="A112"/>
      <c r="B112" s="10" t="str">
        <f>"17809"</f>
        <v>17809</v>
      </c>
      <c r="C112" s="11" t="s">
        <v>110</v>
      </c>
      <c r="D112" s="12">
        <v>3490.0</v>
      </c>
    </row>
    <row r="113" spans="1:4" customHeight="1" ht="130">
      <c r="A113"/>
      <c r="B113" s="10" t="str">
        <f>"17862"</f>
        <v>17862</v>
      </c>
      <c r="C113" s="11" t="s">
        <v>111</v>
      </c>
      <c r="D113" s="12">
        <v>680.0</v>
      </c>
    </row>
    <row r="114" spans="1:4" customHeight="1" ht="130">
      <c r="A114"/>
      <c r="B114" s="10" t="str">
        <f>"17925"</f>
        <v>17925</v>
      </c>
      <c r="C114" s="11" t="s">
        <v>112</v>
      </c>
      <c r="D114" s="12">
        <v>8670.0</v>
      </c>
    </row>
    <row r="115" spans="1:4" customHeight="1" ht="130">
      <c r="A115"/>
      <c r="B115" s="10" t="str">
        <f>"17926"</f>
        <v>17926</v>
      </c>
      <c r="C115" s="11" t="s">
        <v>113</v>
      </c>
      <c r="D115" s="12">
        <v>8920.0</v>
      </c>
    </row>
    <row r="116" spans="1:4" customHeight="1" ht="130">
      <c r="A116"/>
      <c r="B116" s="10" t="str">
        <f>"18171"</f>
        <v>18171</v>
      </c>
      <c r="C116" s="11" t="s">
        <v>114</v>
      </c>
      <c r="D116" s="12">
        <v>5730.0</v>
      </c>
    </row>
    <row r="117" spans="1:4" customHeight="1" ht="130">
      <c r="A117"/>
      <c r="B117" s="10" t="str">
        <f>"18587"</f>
        <v>18587</v>
      </c>
      <c r="C117" s="11" t="s">
        <v>115</v>
      </c>
      <c r="D117" s="12">
        <v>130.0</v>
      </c>
    </row>
    <row r="118" spans="1:4" customHeight="1" ht="130">
      <c r="A118"/>
      <c r="B118" s="10" t="str">
        <f>"19344"</f>
        <v>19344</v>
      </c>
      <c r="C118" s="11" t="s">
        <v>116</v>
      </c>
      <c r="D118" s="12">
        <v>4230.0</v>
      </c>
    </row>
    <row r="119" spans="1:4" customHeight="1" ht="130">
      <c r="A119"/>
      <c r="B119" s="10" t="str">
        <f>"19359"</f>
        <v>19359</v>
      </c>
      <c r="C119" s="11" t="s">
        <v>117</v>
      </c>
      <c r="D119" s="12">
        <v>70.0</v>
      </c>
    </row>
    <row r="120" spans="1:4" customHeight="1" ht="130">
      <c r="A120"/>
      <c r="B120" s="10" t="str">
        <f>"19388"</f>
        <v>19388</v>
      </c>
      <c r="C120" s="11" t="s">
        <v>118</v>
      </c>
      <c r="D120" s="12">
        <v>1221.0</v>
      </c>
    </row>
    <row r="121" spans="1:4" customHeight="1" ht="130">
      <c r="A121"/>
      <c r="B121" s="10" t="str">
        <f>"19389"</f>
        <v>19389</v>
      </c>
      <c r="C121" s="11" t="s">
        <v>119</v>
      </c>
      <c r="D121" s="12">
        <v>1394.0</v>
      </c>
    </row>
    <row r="122" spans="1:4" customHeight="1" ht="130">
      <c r="A122"/>
      <c r="B122" s="10" t="str">
        <f>"19390"</f>
        <v>19390</v>
      </c>
      <c r="C122" s="11" t="s">
        <v>120</v>
      </c>
      <c r="D122" s="12">
        <v>1910.0</v>
      </c>
    </row>
    <row r="123" spans="1:4" customHeight="1" ht="130">
      <c r="A123"/>
      <c r="B123" s="10" t="str">
        <f>"19408"</f>
        <v>19408</v>
      </c>
      <c r="C123" s="11" t="s">
        <v>121</v>
      </c>
      <c r="D123" s="12">
        <v>4820.0</v>
      </c>
    </row>
    <row r="124" spans="1:4" customHeight="1" ht="130">
      <c r="A124"/>
      <c r="B124" s="10" t="str">
        <f>"19640"</f>
        <v>19640</v>
      </c>
      <c r="C124" s="11" t="s">
        <v>122</v>
      </c>
      <c r="D124" s="12">
        <v>4350.0</v>
      </c>
    </row>
    <row r="125" spans="1:4" customHeight="1" ht="130">
      <c r="A125"/>
      <c r="B125" s="10" t="str">
        <f>"19660"</f>
        <v>19660</v>
      </c>
      <c r="C125" s="11" t="s">
        <v>123</v>
      </c>
      <c r="D125" s="12">
        <v>7140.0</v>
      </c>
    </row>
    <row r="126" spans="1:4" customHeight="1" ht="130">
      <c r="A126"/>
      <c r="B126" s="10" t="str">
        <f>"20136"</f>
        <v>20136</v>
      </c>
      <c r="C126" s="11" t="s">
        <v>124</v>
      </c>
      <c r="D126" s="12">
        <v>2920.0</v>
      </c>
    </row>
    <row r="127" spans="1:4" customHeight="1" ht="130">
      <c r="A127"/>
      <c r="B127" s="10" t="str">
        <f>"20378"</f>
        <v>20378</v>
      </c>
      <c r="C127" s="11" t="s">
        <v>125</v>
      </c>
      <c r="D127" s="12">
        <v>4820.0</v>
      </c>
    </row>
    <row r="128" spans="1:4" customHeight="1" ht="130">
      <c r="A128"/>
      <c r="B128" s="10" t="str">
        <f>"20380"</f>
        <v>20380</v>
      </c>
      <c r="C128" s="11" t="s">
        <v>126</v>
      </c>
      <c r="D128" s="12">
        <v>4820.0</v>
      </c>
    </row>
    <row r="129" spans="1:4" customHeight="1" ht="130">
      <c r="A129"/>
      <c r="B129" s="10" t="str">
        <f>"20382"</f>
        <v>20382</v>
      </c>
      <c r="C129" s="11" t="s">
        <v>127</v>
      </c>
      <c r="D129" s="12">
        <v>4820.0</v>
      </c>
    </row>
    <row r="130" spans="1:4" customHeight="1" ht="130">
      <c r="A130"/>
      <c r="B130" s="10" t="str">
        <f>"20514"</f>
        <v>20514</v>
      </c>
      <c r="C130" s="11" t="s">
        <v>128</v>
      </c>
      <c r="D130" s="12">
        <v>2390.0</v>
      </c>
    </row>
    <row r="131" spans="1:4" customHeight="1" ht="130">
      <c r="A131"/>
      <c r="B131" s="10" t="str">
        <f>"21197"</f>
        <v>21197</v>
      </c>
      <c r="C131" s="11" t="s">
        <v>129</v>
      </c>
      <c r="D131" s="12">
        <v>6300.0</v>
      </c>
    </row>
    <row r="132" spans="1:4" customHeight="1" ht="130">
      <c r="A132"/>
      <c r="B132" s="10" t="str">
        <f>"21199"</f>
        <v>21199</v>
      </c>
      <c r="C132" s="11" t="s">
        <v>130</v>
      </c>
      <c r="D132" s="12">
        <v>6820.0</v>
      </c>
    </row>
    <row r="133" spans="1:4" customHeight="1" ht="130">
      <c r="A133"/>
      <c r="B133" s="10" t="str">
        <f>"21205"</f>
        <v>21205</v>
      </c>
      <c r="C133" s="11" t="s">
        <v>131</v>
      </c>
      <c r="D133" s="12">
        <v>3380.0</v>
      </c>
    </row>
    <row r="134" spans="1:4" customHeight="1" ht="130">
      <c r="A134"/>
      <c r="B134" s="10" t="str">
        <f>"21210"</f>
        <v>21210</v>
      </c>
      <c r="C134" s="11" t="s">
        <v>132</v>
      </c>
      <c r="D134" s="12">
        <v>3070.0</v>
      </c>
    </row>
    <row r="135" spans="1:4" customHeight="1" ht="130">
      <c r="A135"/>
      <c r="B135" s="10" t="str">
        <f>"21486"</f>
        <v>21486</v>
      </c>
      <c r="C135" s="11" t="s">
        <v>133</v>
      </c>
      <c r="D135" s="12">
        <v>530.0</v>
      </c>
    </row>
    <row r="136" spans="1:4" customHeight="1" ht="130">
      <c r="A136"/>
      <c r="B136" s="10" t="str">
        <f>"21552"</f>
        <v>21552</v>
      </c>
      <c r="C136" s="11" t="s">
        <v>134</v>
      </c>
      <c r="D136" s="12">
        <v>4820.0</v>
      </c>
    </row>
    <row r="137" spans="1:4" customHeight="1" ht="130">
      <c r="A137"/>
      <c r="B137" s="10" t="str">
        <f>"21554"</f>
        <v>21554</v>
      </c>
      <c r="C137" s="11" t="s">
        <v>135</v>
      </c>
      <c r="D137" s="12">
        <v>4820.0</v>
      </c>
    </row>
    <row r="138" spans="1:4" customHeight="1" ht="130">
      <c r="A138"/>
      <c r="B138" s="10" t="str">
        <f>"21791"</f>
        <v>21791</v>
      </c>
      <c r="C138" s="11" t="s">
        <v>136</v>
      </c>
      <c r="D138" s="12">
        <v>6460.0</v>
      </c>
    </row>
    <row r="139" spans="1:4" customHeight="1" ht="130">
      <c r="A139"/>
      <c r="B139" s="10" t="str">
        <f>"22026"</f>
        <v>22026</v>
      </c>
      <c r="C139" s="11" t="s">
        <v>137</v>
      </c>
      <c r="D139" s="12">
        <v>2620.0</v>
      </c>
    </row>
    <row r="140" spans="1:4" customHeight="1" ht="130">
      <c r="A140"/>
      <c r="B140" s="10" t="str">
        <f>"22098"</f>
        <v>22098</v>
      </c>
      <c r="C140" s="11" t="s">
        <v>138</v>
      </c>
      <c r="D140" s="12">
        <v>90.0</v>
      </c>
    </row>
    <row r="141" spans="1:4" customHeight="1" ht="130">
      <c r="A141"/>
      <c r="B141" s="10" t="str">
        <f>"22245"</f>
        <v>22245</v>
      </c>
      <c r="C141" s="11" t="s">
        <v>139</v>
      </c>
      <c r="D141" s="12">
        <v>718.0</v>
      </c>
    </row>
    <row r="142" spans="1:4" customHeight="1" ht="130">
      <c r="A142"/>
      <c r="B142" s="10" t="str">
        <f>"22330"</f>
        <v>22330</v>
      </c>
      <c r="C142" s="11" t="s">
        <v>140</v>
      </c>
      <c r="D142" s="12">
        <v>190.0</v>
      </c>
    </row>
    <row r="143" spans="1:4" customHeight="1" ht="130">
      <c r="A143"/>
      <c r="B143" s="10" t="str">
        <f>"22331"</f>
        <v>22331</v>
      </c>
      <c r="C143" s="11" t="s">
        <v>141</v>
      </c>
      <c r="D143" s="12">
        <v>160.0</v>
      </c>
    </row>
    <row r="144" spans="1:4" customHeight="1" ht="130">
      <c r="A144"/>
      <c r="B144" s="10" t="str">
        <f>"22332"</f>
        <v>22332</v>
      </c>
      <c r="C144" s="11" t="s">
        <v>142</v>
      </c>
      <c r="D144" s="12">
        <v>210.0</v>
      </c>
    </row>
    <row r="145" spans="1:4" customHeight="1" ht="130">
      <c r="A145"/>
      <c r="B145" s="10" t="str">
        <f>"22702"</f>
        <v>22702</v>
      </c>
      <c r="C145" s="11" t="s">
        <v>143</v>
      </c>
      <c r="D145" s="12">
        <v>1900.0</v>
      </c>
    </row>
    <row r="146" spans="1:4" customHeight="1" ht="130">
      <c r="A146"/>
      <c r="B146" s="10" t="str">
        <f>"22703"</f>
        <v>22703</v>
      </c>
      <c r="C146" s="11" t="s">
        <v>144</v>
      </c>
      <c r="D146" s="12">
        <v>1900.0</v>
      </c>
    </row>
    <row r="147" spans="1:4" customHeight="1" ht="130">
      <c r="A147"/>
      <c r="B147" s="10" t="str">
        <f>"22704"</f>
        <v>22704</v>
      </c>
      <c r="C147" s="11" t="s">
        <v>145</v>
      </c>
      <c r="D147" s="12">
        <v>1900.0</v>
      </c>
    </row>
    <row r="148" spans="1:4" customHeight="1" ht="130">
      <c r="A148"/>
      <c r="B148" s="10" t="str">
        <f>"22705"</f>
        <v>22705</v>
      </c>
      <c r="C148" s="11" t="s">
        <v>146</v>
      </c>
      <c r="D148" s="12">
        <v>1810.0</v>
      </c>
    </row>
    <row r="149" spans="1:4" customHeight="1" ht="130">
      <c r="A149"/>
      <c r="B149" s="10" t="str">
        <f>"22706"</f>
        <v>22706</v>
      </c>
      <c r="C149" s="11" t="s">
        <v>147</v>
      </c>
      <c r="D149" s="12">
        <v>1810.0</v>
      </c>
    </row>
    <row r="150" spans="1:4" customHeight="1" ht="130">
      <c r="A150"/>
      <c r="B150" s="10" t="str">
        <f>"22707"</f>
        <v>22707</v>
      </c>
      <c r="C150" s="11" t="s">
        <v>148</v>
      </c>
      <c r="D150" s="12">
        <v>1810.0</v>
      </c>
    </row>
    <row r="151" spans="1:4" customHeight="1" ht="130">
      <c r="A151"/>
      <c r="B151" s="10" t="str">
        <f>"22711"</f>
        <v>22711</v>
      </c>
      <c r="C151" s="11" t="s">
        <v>149</v>
      </c>
      <c r="D151" s="12">
        <v>1997.0</v>
      </c>
    </row>
    <row r="152" spans="1:4" customHeight="1" ht="130">
      <c r="A152"/>
      <c r="B152" s="10" t="str">
        <f>"22712"</f>
        <v>22712</v>
      </c>
      <c r="C152" s="11" t="s">
        <v>150</v>
      </c>
      <c r="D152" s="12">
        <v>1805.0</v>
      </c>
    </row>
    <row r="153" spans="1:4" customHeight="1" ht="130">
      <c r="A153"/>
      <c r="B153" s="10" t="str">
        <f>"22713"</f>
        <v>22713</v>
      </c>
      <c r="C153" s="11" t="s">
        <v>151</v>
      </c>
      <c r="D153" s="12">
        <v>1805.0</v>
      </c>
    </row>
    <row r="154" spans="1:4" customHeight="1" ht="130">
      <c r="A154"/>
      <c r="B154" s="10" t="str">
        <f>"22714"</f>
        <v>22714</v>
      </c>
      <c r="C154" s="11" t="s">
        <v>152</v>
      </c>
      <c r="D154" s="12">
        <v>1805.0</v>
      </c>
    </row>
    <row r="155" spans="1:4" customHeight="1" ht="130">
      <c r="A155"/>
      <c r="B155" s="10" t="str">
        <f>"22715"</f>
        <v>22715</v>
      </c>
      <c r="C155" s="11" t="s">
        <v>153</v>
      </c>
      <c r="D155" s="12">
        <v>1870.0</v>
      </c>
    </row>
    <row r="156" spans="1:4" customHeight="1" ht="130">
      <c r="A156"/>
      <c r="B156" s="10" t="str">
        <f>"22716"</f>
        <v>22716</v>
      </c>
      <c r="C156" s="11" t="s">
        <v>154</v>
      </c>
      <c r="D156" s="12">
        <v>1710.0</v>
      </c>
    </row>
    <row r="157" spans="1:4" customHeight="1" ht="130">
      <c r="A157"/>
      <c r="B157" s="10" t="str">
        <f>"22717"</f>
        <v>22717</v>
      </c>
      <c r="C157" s="11" t="s">
        <v>155</v>
      </c>
      <c r="D157" s="12">
        <v>1710.0</v>
      </c>
    </row>
    <row r="158" spans="1:4" customHeight="1" ht="130">
      <c r="A158"/>
      <c r="B158" s="10" t="str">
        <f>"22718"</f>
        <v>22718</v>
      </c>
      <c r="C158" s="11" t="s">
        <v>156</v>
      </c>
      <c r="D158" s="12">
        <v>3830.0</v>
      </c>
    </row>
    <row r="159" spans="1:4" customHeight="1" ht="130">
      <c r="A159"/>
      <c r="B159" s="10" t="str">
        <f>"22719"</f>
        <v>22719</v>
      </c>
      <c r="C159" s="11" t="s">
        <v>157</v>
      </c>
      <c r="D159" s="12">
        <v>3650.0</v>
      </c>
    </row>
    <row r="160" spans="1:4" customHeight="1" ht="130">
      <c r="A160"/>
      <c r="B160" s="10" t="str">
        <f>"22720"</f>
        <v>22720</v>
      </c>
      <c r="C160" s="11" t="s">
        <v>158</v>
      </c>
      <c r="D160" s="12">
        <v>3650.0</v>
      </c>
    </row>
    <row r="161" spans="1:4" customHeight="1" ht="130">
      <c r="A161"/>
      <c r="B161" s="10" t="str">
        <f>"22721"</f>
        <v>22721</v>
      </c>
      <c r="C161" s="11" t="s">
        <v>159</v>
      </c>
      <c r="D161" s="12">
        <v>220.0</v>
      </c>
    </row>
    <row r="162" spans="1:4" customHeight="1" ht="130">
      <c r="A162"/>
      <c r="B162" s="10" t="str">
        <f>"22913"</f>
        <v>22913</v>
      </c>
      <c r="C162" s="11" t="s">
        <v>160</v>
      </c>
      <c r="D162" s="12">
        <v>4460.0</v>
      </c>
    </row>
    <row r="163" spans="1:4" customHeight="1" ht="130">
      <c r="A163"/>
      <c r="B163" s="10" t="str">
        <f>"22914"</f>
        <v>22914</v>
      </c>
      <c r="C163" s="11" t="s">
        <v>161</v>
      </c>
      <c r="D163" s="12">
        <v>4460.0</v>
      </c>
    </row>
    <row r="164" spans="1:4" customHeight="1" ht="130">
      <c r="A164"/>
      <c r="B164" s="10" t="str">
        <f>"22919"</f>
        <v>22919</v>
      </c>
      <c r="C164" s="11" t="s">
        <v>162</v>
      </c>
      <c r="D164" s="12">
        <v>4080.0</v>
      </c>
    </row>
    <row r="165" spans="1:4" customHeight="1" ht="130">
      <c r="A165"/>
      <c r="B165" s="10" t="str">
        <f>"23308"</f>
        <v>23308</v>
      </c>
      <c r="C165" s="11" t="s">
        <v>163</v>
      </c>
      <c r="D165" s="12">
        <v>870.0</v>
      </c>
    </row>
    <row r="166" spans="1:4" customHeight="1" ht="130">
      <c r="A166"/>
      <c r="B166" s="10" t="str">
        <f>"23606"</f>
        <v>23606</v>
      </c>
      <c r="C166" s="11" t="s">
        <v>164</v>
      </c>
      <c r="D166" s="12">
        <v>2130.0</v>
      </c>
    </row>
    <row r="167" spans="1:4" customHeight="1" ht="130">
      <c r="A167"/>
      <c r="B167" s="10" t="str">
        <f>"23709"</f>
        <v>23709</v>
      </c>
      <c r="C167" s="11" t="s">
        <v>165</v>
      </c>
      <c r="D167" s="12">
        <v>7250.0</v>
      </c>
    </row>
    <row r="168" spans="1:4" customHeight="1" ht="130">
      <c r="A168"/>
      <c r="B168" s="10" t="str">
        <f>"23710"</f>
        <v>23710</v>
      </c>
      <c r="C168" s="11" t="s">
        <v>166</v>
      </c>
      <c r="D168" s="12">
        <v>6470.0</v>
      </c>
    </row>
    <row r="169" spans="1:4" customHeight="1" ht="130">
      <c r="A169"/>
      <c r="B169" s="10" t="str">
        <f>"23714"</f>
        <v>23714</v>
      </c>
      <c r="C169" s="11" t="s">
        <v>167</v>
      </c>
      <c r="D169" s="12">
        <v>6790.0</v>
      </c>
    </row>
    <row r="170" spans="1:4" customHeight="1" ht="130">
      <c r="A170"/>
      <c r="B170" s="10" t="str">
        <f>"23716"</f>
        <v>23716</v>
      </c>
      <c r="C170" s="11" t="s">
        <v>168</v>
      </c>
      <c r="D170" s="12">
        <v>3360.0</v>
      </c>
    </row>
    <row r="171" spans="1:4" customHeight="1" ht="130">
      <c r="A171"/>
      <c r="B171" s="10" t="str">
        <f>"23717"</f>
        <v>23717</v>
      </c>
      <c r="C171" s="11" t="s">
        <v>169</v>
      </c>
      <c r="D171" s="12">
        <v>2430.0</v>
      </c>
    </row>
    <row r="172" spans="1:4" customHeight="1" ht="130">
      <c r="A172"/>
      <c r="B172" s="10" t="str">
        <f>"23718"</f>
        <v>23718</v>
      </c>
      <c r="C172" s="11" t="s">
        <v>170</v>
      </c>
      <c r="D172" s="12">
        <v>2760.0</v>
      </c>
    </row>
    <row r="173" spans="1:4" customHeight="1" ht="130">
      <c r="A173"/>
      <c r="B173" s="10" t="str">
        <f>"23719"</f>
        <v>23719</v>
      </c>
      <c r="C173" s="11" t="s">
        <v>171</v>
      </c>
      <c r="D173" s="12">
        <v>3110.0</v>
      </c>
    </row>
    <row r="174" spans="1:4" customHeight="1" ht="130">
      <c r="A174"/>
      <c r="B174" s="10" t="str">
        <f>"23720"</f>
        <v>23720</v>
      </c>
      <c r="C174" s="11" t="s">
        <v>172</v>
      </c>
      <c r="D174" s="12">
        <v>3480.0</v>
      </c>
    </row>
    <row r="175" spans="1:4" customHeight="1" ht="130">
      <c r="A175"/>
      <c r="B175" s="10" t="str">
        <f>"23721"</f>
        <v>23721</v>
      </c>
      <c r="C175" s="11" t="s">
        <v>173</v>
      </c>
      <c r="D175" s="12">
        <v>3950.0</v>
      </c>
    </row>
    <row r="176" spans="1:4" customHeight="1" ht="130">
      <c r="A176"/>
      <c r="B176" s="10" t="str">
        <f>"23722"</f>
        <v>23722</v>
      </c>
      <c r="C176" s="11" t="s">
        <v>174</v>
      </c>
      <c r="D176" s="12">
        <v>4420.0</v>
      </c>
    </row>
    <row r="177" spans="1:4" customHeight="1" ht="130">
      <c r="A177"/>
      <c r="B177" s="10" t="str">
        <f>"23724"</f>
        <v>23724</v>
      </c>
      <c r="C177" s="11" t="s">
        <v>175</v>
      </c>
      <c r="D177" s="12">
        <v>3560.0</v>
      </c>
    </row>
    <row r="178" spans="1:4" customHeight="1" ht="130">
      <c r="A178"/>
      <c r="B178" s="10" t="str">
        <f>"23725"</f>
        <v>23725</v>
      </c>
      <c r="C178" s="11" t="s">
        <v>176</v>
      </c>
      <c r="D178" s="12">
        <v>5590.0</v>
      </c>
    </row>
    <row r="179" spans="1:4" customHeight="1" ht="130">
      <c r="A179"/>
      <c r="B179" s="10" t="str">
        <f>"23726"</f>
        <v>23726</v>
      </c>
      <c r="C179" s="11" t="s">
        <v>177</v>
      </c>
      <c r="D179" s="12">
        <v>6220.0</v>
      </c>
    </row>
    <row r="180" spans="1:4" customHeight="1" ht="130">
      <c r="A180"/>
      <c r="B180" s="10" t="str">
        <f>"23727"</f>
        <v>23727</v>
      </c>
      <c r="C180" s="11" t="s">
        <v>178</v>
      </c>
      <c r="D180" s="12">
        <v>5700.0</v>
      </c>
    </row>
    <row r="181" spans="1:4" customHeight="1" ht="130">
      <c r="A181"/>
      <c r="B181" s="10" t="str">
        <f>"23728"</f>
        <v>23728</v>
      </c>
      <c r="C181" s="11" t="s">
        <v>179</v>
      </c>
      <c r="D181" s="12">
        <v>4570.0</v>
      </c>
    </row>
    <row r="182" spans="1:4" customHeight="1" ht="130">
      <c r="A182"/>
      <c r="B182" s="10" t="str">
        <f>"23729"</f>
        <v>23729</v>
      </c>
      <c r="C182" s="11" t="s">
        <v>180</v>
      </c>
      <c r="D182" s="12">
        <v>5170.0</v>
      </c>
    </row>
    <row r="183" spans="1:4" customHeight="1" ht="130">
      <c r="A183"/>
      <c r="B183" s="10" t="str">
        <f>"23730"</f>
        <v>23730</v>
      </c>
      <c r="C183" s="11" t="s">
        <v>181</v>
      </c>
      <c r="D183" s="12">
        <v>4970.0</v>
      </c>
    </row>
    <row r="184" spans="1:4" customHeight="1" ht="130">
      <c r="A184"/>
      <c r="B184" s="10" t="str">
        <f>"23732"</f>
        <v>23732</v>
      </c>
      <c r="C184" s="11" t="s">
        <v>182</v>
      </c>
      <c r="D184" s="12">
        <v>2190.0</v>
      </c>
    </row>
    <row r="185" spans="1:4" customHeight="1" ht="130">
      <c r="A185"/>
      <c r="B185" s="10" t="str">
        <f>"23733"</f>
        <v>23733</v>
      </c>
      <c r="C185" s="11" t="s">
        <v>183</v>
      </c>
      <c r="D185" s="12">
        <v>2480.0</v>
      </c>
    </row>
    <row r="186" spans="1:4" customHeight="1" ht="130">
      <c r="A186"/>
      <c r="B186" s="10" t="str">
        <f>"23734"</f>
        <v>23734</v>
      </c>
      <c r="C186" s="11" t="s">
        <v>184</v>
      </c>
      <c r="D186" s="12">
        <v>2800.0</v>
      </c>
    </row>
    <row r="187" spans="1:4" customHeight="1" ht="130">
      <c r="A187"/>
      <c r="B187" s="10" t="str">
        <f>"23735"</f>
        <v>23735</v>
      </c>
      <c r="C187" s="11" t="s">
        <v>185</v>
      </c>
      <c r="D187" s="12">
        <v>2300.0</v>
      </c>
    </row>
    <row r="188" spans="1:4" customHeight="1" ht="130">
      <c r="A188"/>
      <c r="B188" s="10" t="str">
        <f>"23736"</f>
        <v>23736</v>
      </c>
      <c r="C188" s="11" t="s">
        <v>186</v>
      </c>
      <c r="D188" s="12">
        <v>2590.0</v>
      </c>
    </row>
    <row r="189" spans="1:4" customHeight="1" ht="130">
      <c r="A189"/>
      <c r="B189" s="10" t="str">
        <f>"23738"</f>
        <v>23738</v>
      </c>
      <c r="C189" s="11" t="s">
        <v>187</v>
      </c>
      <c r="D189" s="12">
        <v>1900.0</v>
      </c>
    </row>
    <row r="190" spans="1:4" customHeight="1" ht="130">
      <c r="A190"/>
      <c r="B190" s="10" t="str">
        <f>"23739"</f>
        <v>23739</v>
      </c>
      <c r="C190" s="11" t="s">
        <v>188</v>
      </c>
      <c r="D190" s="12">
        <v>2150.0</v>
      </c>
    </row>
    <row r="191" spans="1:4" customHeight="1" ht="130">
      <c r="A191"/>
      <c r="B191" s="10" t="str">
        <f>"23740"</f>
        <v>23740</v>
      </c>
      <c r="C191" s="11" t="s">
        <v>189</v>
      </c>
      <c r="D191" s="12">
        <v>160.0</v>
      </c>
    </row>
    <row r="192" spans="1:4" customHeight="1" ht="130">
      <c r="A192"/>
      <c r="B192" s="10" t="str">
        <f>"23741"</f>
        <v>23741</v>
      </c>
      <c r="C192" s="11" t="s">
        <v>190</v>
      </c>
      <c r="D192" s="12">
        <v>208.0</v>
      </c>
    </row>
    <row r="193" spans="1:4" customHeight="1" ht="130">
      <c r="A193"/>
      <c r="B193" s="10" t="str">
        <f>"23743"</f>
        <v>23743</v>
      </c>
      <c r="C193" s="11" t="s">
        <v>191</v>
      </c>
      <c r="D193" s="12">
        <v>780.0</v>
      </c>
    </row>
    <row r="194" spans="1:4" customHeight="1" ht="130">
      <c r="A194"/>
      <c r="B194" s="10" t="str">
        <f>"23744"</f>
        <v>23744</v>
      </c>
      <c r="C194" s="11" t="s">
        <v>192</v>
      </c>
      <c r="D194" s="12">
        <v>1100.0</v>
      </c>
    </row>
    <row r="195" spans="1:4" customHeight="1" ht="130">
      <c r="A195"/>
      <c r="B195" s="10" t="str">
        <f>"23746"</f>
        <v>23746</v>
      </c>
      <c r="C195" s="11" t="s">
        <v>193</v>
      </c>
      <c r="D195" s="12">
        <v>1280.0</v>
      </c>
    </row>
    <row r="196" spans="1:4" customHeight="1" ht="130">
      <c r="A196"/>
      <c r="B196" s="10" t="str">
        <f>"23747"</f>
        <v>23747</v>
      </c>
      <c r="C196" s="11" t="s">
        <v>194</v>
      </c>
      <c r="D196" s="12">
        <v>896.0</v>
      </c>
    </row>
    <row r="197" spans="1:4" customHeight="1" ht="130">
      <c r="A197"/>
      <c r="B197" s="10" t="str">
        <f>"24433"</f>
        <v>24433</v>
      </c>
      <c r="C197" s="11" t="s">
        <v>195</v>
      </c>
      <c r="D197" s="12">
        <v>480.0</v>
      </c>
    </row>
    <row r="198" spans="1:4" customHeight="1" ht="130">
      <c r="A198"/>
      <c r="B198" s="10" t="str">
        <f>"24434"</f>
        <v>24434</v>
      </c>
      <c r="C198" s="11" t="s">
        <v>196</v>
      </c>
      <c r="D198" s="12">
        <v>567.0</v>
      </c>
    </row>
    <row r="199" spans="1:4" customHeight="1" ht="130">
      <c r="A199"/>
      <c r="B199" s="10" t="str">
        <f>"24452"</f>
        <v>24452</v>
      </c>
      <c r="C199" s="11" t="s">
        <v>197</v>
      </c>
      <c r="D199" s="12">
        <v>4230.0</v>
      </c>
    </row>
    <row r="200" spans="1:4" customHeight="1" ht="130">
      <c r="A200"/>
      <c r="B200" s="10" t="str">
        <f>"24454"</f>
        <v>24454</v>
      </c>
      <c r="C200" s="11" t="s">
        <v>198</v>
      </c>
      <c r="D200" s="12">
        <v>4870.0</v>
      </c>
    </row>
    <row r="201" spans="1:4" customHeight="1" ht="130">
      <c r="A201"/>
      <c r="B201" s="10" t="str">
        <f>"24455"</f>
        <v>24455</v>
      </c>
      <c r="C201" s="11" t="s">
        <v>199</v>
      </c>
      <c r="D201" s="12">
        <v>2670.0</v>
      </c>
    </row>
    <row r="202" spans="1:4" customHeight="1" ht="130">
      <c r="A202"/>
      <c r="B202" s="10" t="str">
        <f>"24456"</f>
        <v>24456</v>
      </c>
      <c r="C202" s="11" t="s">
        <v>200</v>
      </c>
      <c r="D202" s="12">
        <v>2670.0</v>
      </c>
    </row>
    <row r="203" spans="1:4" customHeight="1" ht="130">
      <c r="A203"/>
      <c r="B203" s="10" t="str">
        <f>"24457"</f>
        <v>24457</v>
      </c>
      <c r="C203" s="11" t="s">
        <v>201</v>
      </c>
      <c r="D203" s="12">
        <v>2260.0</v>
      </c>
    </row>
    <row r="204" spans="1:4" customHeight="1" ht="130">
      <c r="A204"/>
      <c r="B204" s="10" t="str">
        <f>"24458"</f>
        <v>24458</v>
      </c>
      <c r="C204" s="11" t="s">
        <v>202</v>
      </c>
      <c r="D204" s="12">
        <v>2260.0</v>
      </c>
    </row>
    <row r="205" spans="1:4" customHeight="1" ht="130">
      <c r="A205"/>
      <c r="B205" s="10" t="str">
        <f>"24459"</f>
        <v>24459</v>
      </c>
      <c r="C205" s="11" t="s">
        <v>203</v>
      </c>
      <c r="D205" s="12">
        <v>4920.0</v>
      </c>
    </row>
    <row r="206" spans="1:4" customHeight="1" ht="130">
      <c r="A206"/>
      <c r="B206" s="10" t="str">
        <f>"24460"</f>
        <v>24460</v>
      </c>
      <c r="C206" s="11" t="s">
        <v>204</v>
      </c>
      <c r="D206" s="12">
        <v>5380.0</v>
      </c>
    </row>
    <row r="207" spans="1:4" customHeight="1" ht="130">
      <c r="A207"/>
      <c r="B207" s="10" t="str">
        <f>"24461"</f>
        <v>24461</v>
      </c>
      <c r="C207" s="11" t="s">
        <v>205</v>
      </c>
      <c r="D207" s="12">
        <v>5380.0</v>
      </c>
    </row>
    <row r="208" spans="1:4" customHeight="1" ht="130">
      <c r="A208"/>
      <c r="B208" s="10" t="str">
        <f>"24480"</f>
        <v>24480</v>
      </c>
      <c r="C208" s="11" t="s">
        <v>206</v>
      </c>
      <c r="D208" s="12">
        <v>580.0</v>
      </c>
    </row>
    <row r="209" spans="1:4" customHeight="1" ht="130">
      <c r="A209"/>
      <c r="B209" s="10" t="str">
        <f>"24585"</f>
        <v>24585</v>
      </c>
      <c r="C209" s="11" t="s">
        <v>207</v>
      </c>
      <c r="D209" s="12">
        <v>3610.0</v>
      </c>
    </row>
    <row r="210" spans="1:4" customHeight="1" ht="130">
      <c r="A210"/>
      <c r="B210" s="10" t="str">
        <f>"24601"</f>
        <v>24601</v>
      </c>
      <c r="C210" s="11" t="s">
        <v>208</v>
      </c>
      <c r="D210" s="12">
        <v>2240.0</v>
      </c>
    </row>
    <row r="211" spans="1:4" customHeight="1" ht="130">
      <c r="A211"/>
      <c r="B211" s="10" t="str">
        <f>"24602"</f>
        <v>24602</v>
      </c>
      <c r="C211" s="11" t="s">
        <v>209</v>
      </c>
      <c r="D211" s="12">
        <v>2280.0</v>
      </c>
    </row>
    <row r="212" spans="1:4" customHeight="1" ht="130">
      <c r="A212"/>
      <c r="B212" s="10" t="str">
        <f>"24604"</f>
        <v>24604</v>
      </c>
      <c r="C212" s="11" t="s">
        <v>210</v>
      </c>
      <c r="D212" s="12">
        <v>3220.0</v>
      </c>
    </row>
    <row r="213" spans="1:4" customHeight="1" ht="130">
      <c r="A213"/>
      <c r="B213" s="10" t="str">
        <f>"24605"</f>
        <v>24605</v>
      </c>
      <c r="C213" s="11" t="s">
        <v>211</v>
      </c>
      <c r="D213" s="12">
        <v>3220.0</v>
      </c>
    </row>
    <row r="214" spans="1:4" customHeight="1" ht="130">
      <c r="A214"/>
      <c r="B214" s="10" t="str">
        <f>"24606"</f>
        <v>24606</v>
      </c>
      <c r="C214" s="11" t="s">
        <v>212</v>
      </c>
      <c r="D214" s="12">
        <v>3740.0</v>
      </c>
    </row>
    <row r="215" spans="1:4" customHeight="1" ht="130">
      <c r="A215"/>
      <c r="B215" s="10" t="str">
        <f>"24607"</f>
        <v>24607</v>
      </c>
      <c r="C215" s="11" t="s">
        <v>213</v>
      </c>
      <c r="D215" s="12">
        <v>3740.0</v>
      </c>
    </row>
    <row r="216" spans="1:4" customHeight="1" ht="130">
      <c r="A216"/>
      <c r="B216" s="10" t="str">
        <f>"24608"</f>
        <v>24608</v>
      </c>
      <c r="C216" s="11" t="s">
        <v>214</v>
      </c>
      <c r="D216" s="12">
        <v>2680.0</v>
      </c>
    </row>
    <row r="217" spans="1:4" customHeight="1" ht="130">
      <c r="A217"/>
      <c r="B217" s="10" t="str">
        <f>"24609"</f>
        <v>24609</v>
      </c>
      <c r="C217" s="11" t="s">
        <v>215</v>
      </c>
      <c r="D217" s="12">
        <v>2680.0</v>
      </c>
    </row>
    <row r="218" spans="1:4" customHeight="1" ht="130">
      <c r="A218"/>
      <c r="B218" s="10" t="str">
        <f>"24611"</f>
        <v>24611</v>
      </c>
      <c r="C218" s="11" t="s">
        <v>216</v>
      </c>
      <c r="D218" s="12">
        <v>3933.0</v>
      </c>
    </row>
    <row r="219" spans="1:4" customHeight="1" ht="130">
      <c r="A219"/>
      <c r="B219" s="10" t="str">
        <f>"24612"</f>
        <v>24612</v>
      </c>
      <c r="C219" s="11" t="s">
        <v>217</v>
      </c>
      <c r="D219" s="12">
        <v>3933.0</v>
      </c>
    </row>
    <row r="220" spans="1:4" customHeight="1" ht="130">
      <c r="A220"/>
      <c r="B220" s="10" t="str">
        <f>"24613"</f>
        <v>24613</v>
      </c>
      <c r="C220" s="11" t="s">
        <v>218</v>
      </c>
      <c r="D220" s="12">
        <v>4360.0</v>
      </c>
    </row>
    <row r="221" spans="1:4" customHeight="1" ht="130">
      <c r="A221"/>
      <c r="B221" s="10" t="str">
        <f>"24614"</f>
        <v>24614</v>
      </c>
      <c r="C221" s="11" t="s">
        <v>219</v>
      </c>
      <c r="D221" s="12">
        <v>4360.0</v>
      </c>
    </row>
    <row r="222" spans="1:4" customHeight="1" ht="130">
      <c r="A222"/>
      <c r="B222" s="10" t="str">
        <f>"24615"</f>
        <v>24615</v>
      </c>
      <c r="C222" s="11" t="s">
        <v>220</v>
      </c>
      <c r="D222" s="12">
        <v>3410.0</v>
      </c>
    </row>
    <row r="223" spans="1:4" customHeight="1" ht="130">
      <c r="A223"/>
      <c r="B223" s="10" t="str">
        <f>"24616"</f>
        <v>24616</v>
      </c>
      <c r="C223" s="11" t="s">
        <v>208</v>
      </c>
      <c r="D223" s="12">
        <v>2850.0</v>
      </c>
    </row>
    <row r="224" spans="1:4" customHeight="1" ht="130">
      <c r="A224"/>
      <c r="B224" s="10" t="str">
        <f>"24947"</f>
        <v>24947</v>
      </c>
      <c r="C224" s="11" t="s">
        <v>221</v>
      </c>
      <c r="D224" s="12">
        <v>2580.0</v>
      </c>
    </row>
    <row r="225" spans="1:4" customHeight="1" ht="130">
      <c r="A225"/>
      <c r="B225" s="10" t="str">
        <f>"24948"</f>
        <v>24948</v>
      </c>
      <c r="C225" s="11" t="s">
        <v>222</v>
      </c>
      <c r="D225" s="12">
        <v>1520.0</v>
      </c>
    </row>
    <row r="226" spans="1:4" customHeight="1" ht="130">
      <c r="A226"/>
      <c r="B226" s="10" t="str">
        <f>"24949"</f>
        <v>24949</v>
      </c>
      <c r="C226" s="11" t="s">
        <v>223</v>
      </c>
      <c r="D226" s="12">
        <v>1520.0</v>
      </c>
    </row>
    <row r="227" spans="1:4" customHeight="1" ht="130">
      <c r="A227"/>
      <c r="B227" s="10" t="str">
        <f>"25000"</f>
        <v>25000</v>
      </c>
      <c r="C227" s="11" t="s">
        <v>224</v>
      </c>
      <c r="D227" s="12">
        <v>4670.0</v>
      </c>
    </row>
    <row r="228" spans="1:4" customHeight="1" ht="130">
      <c r="A228"/>
      <c r="B228" s="10" t="str">
        <f>"25001"</f>
        <v>25001</v>
      </c>
      <c r="C228" s="11" t="s">
        <v>225</v>
      </c>
      <c r="D228" s="12">
        <v>5130.0</v>
      </c>
    </row>
    <row r="229" spans="1:4" customHeight="1" ht="130">
      <c r="A229"/>
      <c r="B229" s="10" t="str">
        <f>"25443"</f>
        <v>25443</v>
      </c>
      <c r="C229" s="11" t="s">
        <v>226</v>
      </c>
      <c r="D229" s="12">
        <v>8200.0</v>
      </c>
    </row>
    <row r="230" spans="1:4" customHeight="1" ht="130">
      <c r="A230"/>
      <c r="B230" s="10" t="str">
        <f>"25445"</f>
        <v>25445</v>
      </c>
      <c r="C230" s="11" t="s">
        <v>227</v>
      </c>
      <c r="D230" s="12">
        <v>6930.0</v>
      </c>
    </row>
    <row r="231" spans="1:4" customHeight="1" ht="130">
      <c r="A231"/>
      <c r="B231" s="10" t="str">
        <f>"25446"</f>
        <v>25446</v>
      </c>
      <c r="C231" s="11" t="s">
        <v>228</v>
      </c>
      <c r="D231" s="12">
        <v>3590.0</v>
      </c>
    </row>
    <row r="232" spans="1:4" customHeight="1" ht="130">
      <c r="A232"/>
      <c r="B232" s="10" t="str">
        <f>"25456"</f>
        <v>25456</v>
      </c>
      <c r="C232" s="11" t="s">
        <v>229</v>
      </c>
      <c r="D232" s="12">
        <v>6220.0</v>
      </c>
    </row>
    <row r="233" spans="1:4" customHeight="1" ht="130">
      <c r="A233"/>
      <c r="B233" s="10" t="str">
        <f>"25616"</f>
        <v>25616</v>
      </c>
      <c r="C233" s="11" t="s">
        <v>230</v>
      </c>
      <c r="D233" s="12">
        <v>420.0</v>
      </c>
    </row>
    <row r="234" spans="1:4" customHeight="1" ht="130">
      <c r="A234"/>
      <c r="B234" s="10" t="str">
        <f>"25759"</f>
        <v>25759</v>
      </c>
      <c r="C234" s="11" t="s">
        <v>231</v>
      </c>
      <c r="D234" s="12">
        <v>728.0</v>
      </c>
    </row>
    <row r="235" spans="1:4" customHeight="1" ht="130">
      <c r="A235"/>
      <c r="B235" s="10" t="str">
        <f>"25760"</f>
        <v>25760</v>
      </c>
      <c r="C235" s="11" t="s">
        <v>232</v>
      </c>
      <c r="D235" s="12">
        <v>457.0</v>
      </c>
    </row>
    <row r="236" spans="1:4" customHeight="1" ht="130">
      <c r="A236"/>
      <c r="B236" s="10" t="str">
        <f>"25761"</f>
        <v>25761</v>
      </c>
      <c r="C236" s="11" t="s">
        <v>233</v>
      </c>
      <c r="D236" s="12">
        <v>1125.0</v>
      </c>
    </row>
    <row r="237" spans="1:4" customHeight="1" ht="130">
      <c r="A237"/>
      <c r="B237" s="10" t="str">
        <f>"25762"</f>
        <v>25762</v>
      </c>
      <c r="C237" s="11" t="s">
        <v>234</v>
      </c>
      <c r="D237" s="12">
        <v>1429.0</v>
      </c>
    </row>
    <row r="238" spans="1:4" customHeight="1" ht="130">
      <c r="A238"/>
      <c r="B238" s="10" t="str">
        <f>"25763"</f>
        <v>25763</v>
      </c>
      <c r="C238" s="11" t="s">
        <v>235</v>
      </c>
      <c r="D238" s="12">
        <v>422.0</v>
      </c>
    </row>
    <row r="239" spans="1:4" customHeight="1" ht="130">
      <c r="A239"/>
      <c r="B239" s="10" t="str">
        <f>"25764"</f>
        <v>25764</v>
      </c>
      <c r="C239" s="11" t="s">
        <v>236</v>
      </c>
      <c r="D239" s="12">
        <v>390.0</v>
      </c>
    </row>
    <row r="240" spans="1:4" customHeight="1" ht="130">
      <c r="A240"/>
      <c r="B240" s="10" t="str">
        <f>"25765"</f>
        <v>25765</v>
      </c>
      <c r="C240" s="11" t="s">
        <v>237</v>
      </c>
      <c r="D240" s="12">
        <v>472.0</v>
      </c>
    </row>
    <row r="241" spans="1:4" customHeight="1" ht="130">
      <c r="A241"/>
      <c r="B241" s="10" t="str">
        <f>"25766"</f>
        <v>25766</v>
      </c>
      <c r="C241" s="11" t="s">
        <v>238</v>
      </c>
      <c r="D241" s="12">
        <v>408.0</v>
      </c>
    </row>
    <row r="242" spans="1:4" customHeight="1" ht="130">
      <c r="A242"/>
      <c r="B242" s="10" t="str">
        <f>"25852"</f>
        <v>25852</v>
      </c>
      <c r="C242" s="11" t="s">
        <v>239</v>
      </c>
      <c r="D242" s="12">
        <v>456.0</v>
      </c>
    </row>
    <row r="243" spans="1:4" customHeight="1" ht="130">
      <c r="A243"/>
      <c r="B243" s="10" t="str">
        <f>"25933"</f>
        <v>25933</v>
      </c>
      <c r="C243" s="11" t="s">
        <v>240</v>
      </c>
      <c r="D243" s="12">
        <v>3000.0</v>
      </c>
    </row>
    <row r="244" spans="1:4" customHeight="1" ht="130">
      <c r="A244"/>
      <c r="B244" s="10" t="str">
        <f>"25934"</f>
        <v>25934</v>
      </c>
      <c r="C244" s="11" t="s">
        <v>241</v>
      </c>
      <c r="D244" s="12">
        <v>3170.0</v>
      </c>
    </row>
    <row r="245" spans="1:4" customHeight="1" ht="130">
      <c r="A245"/>
      <c r="B245" s="10" t="str">
        <f>"26017"</f>
        <v>26017</v>
      </c>
      <c r="C245" s="11" t="s">
        <v>242</v>
      </c>
      <c r="D245" s="12">
        <v>3460.0</v>
      </c>
    </row>
    <row r="246" spans="1:4" customHeight="1" ht="130">
      <c r="A246"/>
      <c r="B246" s="10" t="str">
        <f>"26198"</f>
        <v>26198</v>
      </c>
      <c r="C246" s="11" t="s">
        <v>243</v>
      </c>
      <c r="D246" s="12">
        <v>313.0</v>
      </c>
    </row>
    <row r="247" spans="1:4" customHeight="1" ht="130">
      <c r="A247"/>
      <c r="B247" s="10" t="str">
        <f>"26199"</f>
        <v>26199</v>
      </c>
      <c r="C247" s="11" t="s">
        <v>244</v>
      </c>
      <c r="D247" s="12">
        <v>689.0</v>
      </c>
    </row>
    <row r="248" spans="1:4" customHeight="1" ht="130">
      <c r="A248"/>
      <c r="B248" s="10" t="str">
        <f>"26200"</f>
        <v>26200</v>
      </c>
      <c r="C248" s="11" t="s">
        <v>245</v>
      </c>
      <c r="D248" s="12">
        <v>315.0</v>
      </c>
    </row>
    <row r="249" spans="1:4" customHeight="1" ht="130">
      <c r="A249"/>
      <c r="B249" s="10" t="str">
        <f>"26201"</f>
        <v>26201</v>
      </c>
      <c r="C249" s="11" t="s">
        <v>246</v>
      </c>
      <c r="D249" s="12">
        <v>91.0</v>
      </c>
    </row>
    <row r="250" spans="1:4" customHeight="1" ht="130">
      <c r="A250"/>
      <c r="B250" s="10" t="str">
        <f>"26202"</f>
        <v>26202</v>
      </c>
      <c r="C250" s="11" t="s">
        <v>247</v>
      </c>
      <c r="D250" s="12">
        <v>453.0</v>
      </c>
    </row>
    <row r="251" spans="1:4" customHeight="1" ht="130">
      <c r="A251"/>
      <c r="B251" s="10" t="str">
        <f>"26203"</f>
        <v>26203</v>
      </c>
      <c r="C251" s="11" t="s">
        <v>248</v>
      </c>
      <c r="D251" s="12">
        <v>128.0</v>
      </c>
    </row>
    <row r="252" spans="1:4" customHeight="1" ht="130">
      <c r="A252"/>
      <c r="B252" s="10" t="str">
        <f>"26204"</f>
        <v>26204</v>
      </c>
      <c r="C252" s="11" t="s">
        <v>249</v>
      </c>
      <c r="D252" s="12">
        <v>40.0</v>
      </c>
    </row>
    <row r="253" spans="1:4" customHeight="1" ht="130">
      <c r="A253"/>
      <c r="B253" s="10" t="str">
        <f>"26285"</f>
        <v>26285</v>
      </c>
      <c r="C253" s="11" t="s">
        <v>250</v>
      </c>
      <c r="D253" s="12">
        <v>640.0</v>
      </c>
    </row>
    <row r="254" spans="1:4" customHeight="1" ht="130">
      <c r="A254"/>
      <c r="B254" s="10" t="str">
        <f>"26340"</f>
        <v>26340</v>
      </c>
      <c r="C254" s="11" t="s">
        <v>251</v>
      </c>
      <c r="D254" s="12">
        <v>355.0</v>
      </c>
    </row>
    <row r="255" spans="1:4" customHeight="1" ht="130">
      <c r="A255"/>
      <c r="B255" s="10" t="str">
        <f>"26341"</f>
        <v>26341</v>
      </c>
      <c r="C255" s="11" t="s">
        <v>252</v>
      </c>
      <c r="D255" s="12">
        <v>302.0</v>
      </c>
    </row>
    <row r="256" spans="1:4" customHeight="1" ht="130">
      <c r="A256"/>
      <c r="B256" s="10" t="str">
        <f>"26342"</f>
        <v>26342</v>
      </c>
      <c r="C256" s="11" t="s">
        <v>253</v>
      </c>
      <c r="D256" s="12">
        <v>357.0</v>
      </c>
    </row>
    <row r="257" spans="1:4" customHeight="1" ht="130">
      <c r="A257"/>
      <c r="B257" s="10" t="str">
        <f>"26343"</f>
        <v>26343</v>
      </c>
      <c r="C257" s="11" t="s">
        <v>254</v>
      </c>
      <c r="D257" s="12">
        <v>719.0</v>
      </c>
    </row>
    <row r="258" spans="1:4" customHeight="1" ht="130">
      <c r="A258"/>
      <c r="B258" s="10" t="str">
        <f>"26345"</f>
        <v>26345</v>
      </c>
      <c r="C258" s="11" t="s">
        <v>255</v>
      </c>
      <c r="D258" s="12">
        <v>258.0</v>
      </c>
    </row>
    <row r="259" spans="1:4" customHeight="1" ht="130">
      <c r="A259"/>
      <c r="B259" s="10" t="str">
        <f>"26346"</f>
        <v>26346</v>
      </c>
      <c r="C259" s="11" t="s">
        <v>256</v>
      </c>
      <c r="D259" s="12">
        <v>109.0</v>
      </c>
    </row>
    <row r="260" spans="1:4" customHeight="1" ht="130">
      <c r="A260"/>
      <c r="B260" s="10" t="str">
        <f>"26347"</f>
        <v>26347</v>
      </c>
      <c r="C260" s="11" t="s">
        <v>257</v>
      </c>
      <c r="D260" s="12">
        <v>187.0</v>
      </c>
    </row>
    <row r="261" spans="1:4" customHeight="1" ht="130">
      <c r="A261"/>
      <c r="B261" s="10" t="str">
        <f>"26348"</f>
        <v>26348</v>
      </c>
      <c r="C261" s="11" t="s">
        <v>258</v>
      </c>
      <c r="D261" s="12">
        <v>96.0</v>
      </c>
    </row>
    <row r="262" spans="1:4" customHeight="1" ht="130">
      <c r="A262"/>
      <c r="B262" s="10" t="str">
        <f>"26349"</f>
        <v>26349</v>
      </c>
      <c r="C262" s="11" t="s">
        <v>259</v>
      </c>
      <c r="D262" s="12">
        <v>816.0</v>
      </c>
    </row>
    <row r="263" spans="1:4" customHeight="1" ht="130">
      <c r="A263"/>
      <c r="B263" s="10" t="str">
        <f>"26350"</f>
        <v>26350</v>
      </c>
      <c r="C263" s="11" t="s">
        <v>260</v>
      </c>
      <c r="D263" s="12">
        <v>169.0</v>
      </c>
    </row>
    <row r="264" spans="1:4" customHeight="1" ht="130">
      <c r="A264"/>
      <c r="B264" s="10" t="str">
        <f>"26357"</f>
        <v>26357</v>
      </c>
      <c r="C264" s="11" t="s">
        <v>261</v>
      </c>
      <c r="D264" s="12">
        <v>5550.0</v>
      </c>
    </row>
    <row r="265" spans="1:4" customHeight="1" ht="130">
      <c r="A265"/>
      <c r="B265" s="10" t="str">
        <f>"26422"</f>
        <v>26422</v>
      </c>
      <c r="C265" s="11" t="s">
        <v>262</v>
      </c>
      <c r="D265" s="12">
        <v>3310.0</v>
      </c>
    </row>
    <row r="266" spans="1:4" customHeight="1" ht="130">
      <c r="A266"/>
      <c r="B266" s="10" t="str">
        <f>"26423"</f>
        <v>26423</v>
      </c>
      <c r="C266" s="11" t="s">
        <v>263</v>
      </c>
      <c r="D266" s="12">
        <v>4810.0</v>
      </c>
    </row>
    <row r="267" spans="1:4" customHeight="1" ht="130">
      <c r="A267"/>
      <c r="B267" s="10" t="str">
        <f>"26748"</f>
        <v>26748</v>
      </c>
      <c r="C267" s="11" t="s">
        <v>264</v>
      </c>
      <c r="D267" s="12">
        <v>9060.0</v>
      </c>
    </row>
    <row r="268" spans="1:4" customHeight="1" ht="130">
      <c r="A268"/>
      <c r="B268" s="10" t="str">
        <f>"26749"</f>
        <v>26749</v>
      </c>
      <c r="C268" s="11" t="s">
        <v>265</v>
      </c>
      <c r="D268" s="12">
        <v>9450.0</v>
      </c>
    </row>
    <row r="269" spans="1:4" customHeight="1" ht="130">
      <c r="A269"/>
      <c r="B269" s="10" t="str">
        <f>"26882"</f>
        <v>26882</v>
      </c>
      <c r="C269" s="11" t="s">
        <v>266</v>
      </c>
      <c r="D269" s="12">
        <v>45.0</v>
      </c>
    </row>
    <row r="270" spans="1:4" customHeight="1" ht="130">
      <c r="A270"/>
      <c r="B270" s="10" t="str">
        <f>"26883"</f>
        <v>26883</v>
      </c>
      <c r="C270" s="11" t="s">
        <v>267</v>
      </c>
      <c r="D270" s="12">
        <v>55.0</v>
      </c>
    </row>
    <row r="271" spans="1:4" customHeight="1" ht="130">
      <c r="A271"/>
      <c r="B271" s="10" t="str">
        <f>"26884"</f>
        <v>26884</v>
      </c>
      <c r="C271" s="11" t="s">
        <v>268</v>
      </c>
      <c r="D271" s="12">
        <v>16.0</v>
      </c>
    </row>
    <row r="272" spans="1:4" customHeight="1" ht="130">
      <c r="A272"/>
      <c r="B272" s="10" t="str">
        <f>"26885"</f>
        <v>26885</v>
      </c>
      <c r="C272" s="11" t="s">
        <v>269</v>
      </c>
      <c r="D272" s="12">
        <v>16.0</v>
      </c>
    </row>
    <row r="273" spans="1:4" customHeight="1" ht="130">
      <c r="A273"/>
      <c r="B273" s="10" t="str">
        <f>"26886"</f>
        <v>26886</v>
      </c>
      <c r="C273" s="11" t="s">
        <v>270</v>
      </c>
      <c r="D273" s="12">
        <v>286.0</v>
      </c>
    </row>
    <row r="274" spans="1:4" customHeight="1" ht="130">
      <c r="A274"/>
      <c r="B274" s="10" t="str">
        <f>"26934"</f>
        <v>26934</v>
      </c>
      <c r="C274" s="11" t="s">
        <v>271</v>
      </c>
      <c r="D274" s="12">
        <v>357.0</v>
      </c>
    </row>
    <row r="275" spans="1:4" customHeight="1" ht="130">
      <c r="A275"/>
      <c r="B275" s="10" t="str">
        <f>"27442"</f>
        <v>27442</v>
      </c>
      <c r="C275" s="11" t="s">
        <v>272</v>
      </c>
      <c r="D275" s="12">
        <v>7060.0</v>
      </c>
    </row>
    <row r="276" spans="1:4" customHeight="1" ht="130">
      <c r="A276"/>
      <c r="B276" s="10" t="str">
        <f>"27624"</f>
        <v>27624</v>
      </c>
      <c r="C276" s="11" t="s">
        <v>273</v>
      </c>
      <c r="D276" s="12">
        <v>490.0</v>
      </c>
    </row>
    <row r="277" spans="1:4" customHeight="1" ht="130">
      <c r="A277"/>
      <c r="B277" s="10" t="str">
        <f>"27679"</f>
        <v>27679</v>
      </c>
      <c r="C277" s="11" t="s">
        <v>274</v>
      </c>
      <c r="D277" s="12">
        <v>1116.0</v>
      </c>
    </row>
    <row r="278" spans="1:4" customHeight="1" ht="130">
      <c r="A278"/>
      <c r="B278" s="10" t="str">
        <f>"27790"</f>
        <v>27790</v>
      </c>
      <c r="C278" s="11" t="s">
        <v>275</v>
      </c>
      <c r="D278" s="12">
        <v>418.0</v>
      </c>
    </row>
    <row r="279" spans="1:4" customHeight="1" ht="130">
      <c r="A279"/>
      <c r="B279" s="10" t="str">
        <f>"27824"</f>
        <v>27824</v>
      </c>
      <c r="C279" s="11" t="s">
        <v>276</v>
      </c>
      <c r="D279" s="12">
        <v>472.0</v>
      </c>
    </row>
    <row r="280" spans="1:4" customHeight="1" ht="130">
      <c r="A280"/>
      <c r="B280" s="10" t="str">
        <f>"27826"</f>
        <v>27826</v>
      </c>
      <c r="C280" s="11" t="s">
        <v>277</v>
      </c>
      <c r="D280" s="12">
        <v>590.0</v>
      </c>
    </row>
    <row r="281" spans="1:4" customHeight="1" ht="130">
      <c r="A281"/>
      <c r="B281" s="10" t="str">
        <f>"28030"</f>
        <v>28030</v>
      </c>
      <c r="C281" s="11" t="s">
        <v>278</v>
      </c>
      <c r="D281" s="12">
        <v>662.0</v>
      </c>
    </row>
    <row r="282" spans="1:4" customHeight="1" ht="130">
      <c r="A282"/>
      <c r="B282" s="10" t="str">
        <f>"28225"</f>
        <v>28225</v>
      </c>
      <c r="C282" s="11" t="s">
        <v>279</v>
      </c>
      <c r="D282" s="12">
        <v>550.0</v>
      </c>
    </row>
    <row r="283" spans="1:4" customHeight="1" ht="130">
      <c r="A283"/>
      <c r="B283" s="10" t="str">
        <f>"28238"</f>
        <v>28238</v>
      </c>
      <c r="C283" s="11" t="s">
        <v>280</v>
      </c>
      <c r="D283" s="12">
        <v>7560.0</v>
      </c>
    </row>
    <row r="284" spans="1:4" customHeight="1" ht="130">
      <c r="A284"/>
      <c r="B284" s="10" t="str">
        <f>"28248"</f>
        <v>28248</v>
      </c>
      <c r="C284" s="11" t="s">
        <v>281</v>
      </c>
      <c r="D284" s="12">
        <v>6620.0</v>
      </c>
    </row>
    <row r="285" spans="1:4" customHeight="1" ht="130">
      <c r="A285"/>
      <c r="B285" s="10" t="str">
        <f>"28431"</f>
        <v>28431</v>
      </c>
      <c r="C285" s="11" t="s">
        <v>282</v>
      </c>
      <c r="D285" s="12">
        <v>8280.0</v>
      </c>
    </row>
    <row r="286" spans="1:4" customHeight="1" ht="130">
      <c r="A286"/>
      <c r="B286" s="10" t="str">
        <f>"28436"</f>
        <v>28436</v>
      </c>
      <c r="C286" s="11" t="s">
        <v>283</v>
      </c>
      <c r="D286" s="12">
        <v>1980.0</v>
      </c>
    </row>
    <row r="287" spans="1:4" customHeight="1" ht="130">
      <c r="A287"/>
      <c r="B287" s="10" t="str">
        <f>"28437"</f>
        <v>28437</v>
      </c>
      <c r="C287" s="11" t="s">
        <v>284</v>
      </c>
      <c r="D287" s="12">
        <v>2050.0</v>
      </c>
    </row>
    <row r="288" spans="1:4" customHeight="1" ht="130">
      <c r="A288"/>
      <c r="B288" s="10" t="str">
        <f>"28438"</f>
        <v>28438</v>
      </c>
      <c r="C288" s="11" t="s">
        <v>285</v>
      </c>
      <c r="D288" s="12">
        <v>3450.0</v>
      </c>
    </row>
    <row r="289" spans="1:4" customHeight="1" ht="130">
      <c r="A289"/>
      <c r="B289" s="10" t="str">
        <f>"28439"</f>
        <v>28439</v>
      </c>
      <c r="C289" s="11" t="s">
        <v>286</v>
      </c>
      <c r="D289" s="12">
        <v>3770.0</v>
      </c>
    </row>
    <row r="290" spans="1:4" customHeight="1" ht="130">
      <c r="A290"/>
      <c r="B290" s="10" t="str">
        <f>"28442"</f>
        <v>28442</v>
      </c>
      <c r="C290" s="11" t="s">
        <v>287</v>
      </c>
      <c r="D290" s="12">
        <v>5530.0</v>
      </c>
    </row>
    <row r="291" spans="1:4" customHeight="1" ht="130">
      <c r="A291"/>
      <c r="B291" s="10" t="str">
        <f>"28443"</f>
        <v>28443</v>
      </c>
      <c r="C291" s="11" t="s">
        <v>288</v>
      </c>
      <c r="D291" s="12">
        <v>5030.0</v>
      </c>
    </row>
    <row r="292" spans="1:4" customHeight="1" ht="130">
      <c r="A292"/>
      <c r="B292" s="10" t="str">
        <f>"28444"</f>
        <v>28444</v>
      </c>
      <c r="C292" s="11" t="s">
        <v>289</v>
      </c>
      <c r="D292" s="12">
        <v>5435.0</v>
      </c>
    </row>
    <row r="293" spans="1:4" customHeight="1" ht="130">
      <c r="A293"/>
      <c r="B293" s="10" t="str">
        <f>"28445"</f>
        <v>28445</v>
      </c>
      <c r="C293" s="11" t="s">
        <v>290</v>
      </c>
      <c r="D293" s="12">
        <v>5730.0</v>
      </c>
    </row>
    <row r="294" spans="1:4" customHeight="1" ht="130">
      <c r="A294"/>
      <c r="B294" s="10" t="str">
        <f>"28446"</f>
        <v>28446</v>
      </c>
      <c r="C294" s="11" t="s">
        <v>291</v>
      </c>
      <c r="D294" s="12">
        <v>5780.0</v>
      </c>
    </row>
    <row r="295" spans="1:4" customHeight="1" ht="130">
      <c r="A295"/>
      <c r="B295" s="10" t="str">
        <f>"28447"</f>
        <v>28447</v>
      </c>
      <c r="C295" s="11" t="s">
        <v>292</v>
      </c>
      <c r="D295" s="12">
        <v>5370.0</v>
      </c>
    </row>
    <row r="296" spans="1:4" customHeight="1" ht="130">
      <c r="A296"/>
      <c r="B296" s="10" t="str">
        <f>"28448"</f>
        <v>28448</v>
      </c>
      <c r="C296" s="11" t="s">
        <v>293</v>
      </c>
      <c r="D296" s="12">
        <v>5420.0</v>
      </c>
    </row>
    <row r="297" spans="1:4" customHeight="1" ht="130">
      <c r="A297"/>
      <c r="B297" s="10" t="str">
        <f>"28449"</f>
        <v>28449</v>
      </c>
      <c r="C297" s="11" t="s">
        <v>294</v>
      </c>
      <c r="D297" s="12">
        <v>2310.0</v>
      </c>
    </row>
    <row r="298" spans="1:4" customHeight="1" ht="130">
      <c r="A298"/>
      <c r="B298" s="10" t="str">
        <f>"28450"</f>
        <v>28450</v>
      </c>
      <c r="C298" s="11" t="s">
        <v>295</v>
      </c>
      <c r="D298" s="12">
        <v>2370.0</v>
      </c>
    </row>
    <row r="299" spans="1:4" customHeight="1" ht="130">
      <c r="A299"/>
      <c r="B299" s="10" t="str">
        <f>"28451"</f>
        <v>28451</v>
      </c>
      <c r="C299" s="11" t="s">
        <v>296</v>
      </c>
      <c r="D299" s="12">
        <v>2660.0</v>
      </c>
    </row>
    <row r="300" spans="1:4" customHeight="1" ht="130">
      <c r="A300"/>
      <c r="B300" s="10" t="str">
        <f>"28452"</f>
        <v>28452</v>
      </c>
      <c r="C300" s="11" t="s">
        <v>297</v>
      </c>
      <c r="D300" s="12">
        <v>4320.0</v>
      </c>
    </row>
    <row r="301" spans="1:4" customHeight="1" ht="130">
      <c r="A301"/>
      <c r="B301" s="10" t="str">
        <f>"28453"</f>
        <v>28453</v>
      </c>
      <c r="C301" s="11" t="s">
        <v>298</v>
      </c>
      <c r="D301" s="12">
        <v>3110.0</v>
      </c>
    </row>
    <row r="302" spans="1:4" customHeight="1" ht="130">
      <c r="A302"/>
      <c r="B302" s="10" t="str">
        <f>"28454"</f>
        <v>28454</v>
      </c>
      <c r="C302" s="11" t="s">
        <v>299</v>
      </c>
      <c r="D302" s="12">
        <v>4460.0</v>
      </c>
    </row>
    <row r="303" spans="1:4" customHeight="1" ht="130">
      <c r="A303"/>
      <c r="B303" s="10" t="str">
        <f>"28455"</f>
        <v>28455</v>
      </c>
      <c r="C303" s="11" t="s">
        <v>300</v>
      </c>
      <c r="D303" s="12">
        <v>4520.0</v>
      </c>
    </row>
    <row r="304" spans="1:4" customHeight="1" ht="130">
      <c r="A304"/>
      <c r="B304" s="10" t="str">
        <f>"28456"</f>
        <v>28456</v>
      </c>
      <c r="C304" s="11" t="s">
        <v>301</v>
      </c>
      <c r="D304" s="12">
        <v>2970.0</v>
      </c>
    </row>
    <row r="305" spans="1:4" customHeight="1" ht="130">
      <c r="A305"/>
      <c r="B305" s="10" t="str">
        <f>"28457"</f>
        <v>28457</v>
      </c>
      <c r="C305" s="11" t="s">
        <v>302</v>
      </c>
      <c r="D305" s="12">
        <v>2960.0</v>
      </c>
    </row>
    <row r="306" spans="1:4" customHeight="1" ht="130">
      <c r="A306"/>
      <c r="B306" s="10" t="str">
        <f>"28458"</f>
        <v>28458</v>
      </c>
      <c r="C306" s="11" t="s">
        <v>303</v>
      </c>
      <c r="D306" s="12">
        <v>2910.0</v>
      </c>
    </row>
    <row r="307" spans="1:4" customHeight="1" ht="130">
      <c r="A307"/>
      <c r="B307" s="10" t="str">
        <f>"28462"</f>
        <v>28462</v>
      </c>
      <c r="C307" s="11" t="s">
        <v>304</v>
      </c>
      <c r="D307" s="12">
        <v>2900.0</v>
      </c>
    </row>
    <row r="308" spans="1:4" customHeight="1" ht="130">
      <c r="A308"/>
      <c r="B308" s="10" t="str">
        <f>"28463"</f>
        <v>28463</v>
      </c>
      <c r="C308" s="11" t="s">
        <v>305</v>
      </c>
      <c r="D308" s="12">
        <v>3880.0</v>
      </c>
    </row>
    <row r="309" spans="1:4" customHeight="1" ht="130">
      <c r="A309"/>
      <c r="B309" s="10" t="str">
        <f>"28464"</f>
        <v>28464</v>
      </c>
      <c r="C309" s="11" t="s">
        <v>306</v>
      </c>
      <c r="D309" s="12">
        <v>6610.0</v>
      </c>
    </row>
    <row r="310" spans="1:4" customHeight="1" ht="130">
      <c r="A310"/>
      <c r="B310" s="10" t="str">
        <f>"28465"</f>
        <v>28465</v>
      </c>
      <c r="C310" s="11" t="s">
        <v>307</v>
      </c>
      <c r="D310" s="12">
        <v>690.0</v>
      </c>
    </row>
    <row r="311" spans="1:4" customHeight="1" ht="130">
      <c r="A311"/>
      <c r="B311" s="10" t="str">
        <f>"28466"</f>
        <v>28466</v>
      </c>
      <c r="C311" s="11" t="s">
        <v>308</v>
      </c>
      <c r="D311" s="12">
        <v>550.0</v>
      </c>
    </row>
    <row r="312" spans="1:4" customHeight="1" ht="130">
      <c r="A312"/>
      <c r="B312" s="10" t="str">
        <f>"28467"</f>
        <v>28467</v>
      </c>
      <c r="C312" s="11" t="s">
        <v>309</v>
      </c>
      <c r="D312" s="12">
        <v>1070.0</v>
      </c>
    </row>
    <row r="313" spans="1:4" customHeight="1" ht="130">
      <c r="A313"/>
      <c r="B313" s="10" t="str">
        <f>"28468"</f>
        <v>28468</v>
      </c>
      <c r="C313" s="11" t="s">
        <v>310</v>
      </c>
      <c r="D313" s="12">
        <v>1720.0</v>
      </c>
    </row>
    <row r="314" spans="1:4" customHeight="1" ht="130">
      <c r="A314"/>
      <c r="B314" s="10" t="str">
        <f>"28469"</f>
        <v>28469</v>
      </c>
      <c r="C314" s="11" t="s">
        <v>311</v>
      </c>
      <c r="D314" s="12">
        <v>1420.0</v>
      </c>
    </row>
    <row r="315" spans="1:4" customHeight="1" ht="130">
      <c r="A315"/>
      <c r="B315" s="10" t="str">
        <f>"28470"</f>
        <v>28470</v>
      </c>
      <c r="C315" s="11" t="s">
        <v>312</v>
      </c>
      <c r="D315" s="12">
        <v>249.0</v>
      </c>
    </row>
    <row r="316" spans="1:4" customHeight="1" ht="130">
      <c r="A316"/>
      <c r="B316" s="10" t="str">
        <f>"28471"</f>
        <v>28471</v>
      </c>
      <c r="C316" s="11" t="s">
        <v>313</v>
      </c>
      <c r="D316" s="12">
        <v>249.0</v>
      </c>
    </row>
    <row r="317" spans="1:4" customHeight="1" ht="130">
      <c r="A317"/>
      <c r="B317" s="10" t="str">
        <f>"28472"</f>
        <v>28472</v>
      </c>
      <c r="C317" s="11" t="s">
        <v>314</v>
      </c>
      <c r="D317" s="12">
        <v>230.0</v>
      </c>
    </row>
    <row r="318" spans="1:4" customHeight="1" ht="130">
      <c r="A318"/>
      <c r="B318" s="10" t="str">
        <f>"28544"</f>
        <v>28544</v>
      </c>
      <c r="C318" s="11" t="s">
        <v>315</v>
      </c>
      <c r="D318" s="12">
        <v>6610.0</v>
      </c>
    </row>
    <row r="319" spans="1:4" customHeight="1" ht="130">
      <c r="A319"/>
      <c r="B319" s="10" t="str">
        <f>"28545"</f>
        <v>28545</v>
      </c>
      <c r="C319" s="11" t="s">
        <v>316</v>
      </c>
      <c r="D319" s="12">
        <v>3170.0</v>
      </c>
    </row>
    <row r="320" spans="1:4" customHeight="1" ht="130">
      <c r="A320"/>
      <c r="B320" s="10" t="str">
        <f>"28567"</f>
        <v>28567</v>
      </c>
      <c r="C320" s="11" t="s">
        <v>317</v>
      </c>
      <c r="D320" s="12">
        <v>5320.0</v>
      </c>
    </row>
    <row r="321" spans="1:4" customHeight="1" ht="130">
      <c r="A321"/>
      <c r="B321" s="10" t="str">
        <f>"28568"</f>
        <v>28568</v>
      </c>
      <c r="C321" s="11" t="s">
        <v>318</v>
      </c>
      <c r="D321" s="12">
        <v>840.0</v>
      </c>
    </row>
    <row r="322" spans="1:4" customHeight="1" ht="130">
      <c r="A322"/>
      <c r="B322" s="10" t="str">
        <f>"28592"</f>
        <v>28592</v>
      </c>
      <c r="C322" s="11" t="s">
        <v>319</v>
      </c>
      <c r="D322" s="12">
        <v>6540.0</v>
      </c>
    </row>
    <row r="323" spans="1:4" customHeight="1" ht="130">
      <c r="A323"/>
      <c r="B323" s="10" t="str">
        <f>"28593"</f>
        <v>28593</v>
      </c>
      <c r="C323" s="11" t="s">
        <v>320</v>
      </c>
      <c r="D323" s="12">
        <v>6970.0</v>
      </c>
    </row>
    <row r="324" spans="1:4" customHeight="1" ht="130">
      <c r="A324"/>
      <c r="B324" s="10" t="str">
        <f>"28602"</f>
        <v>28602</v>
      </c>
      <c r="C324" s="11" t="s">
        <v>321</v>
      </c>
      <c r="D324" s="12">
        <v>370.0</v>
      </c>
    </row>
    <row r="325" spans="1:4" customHeight="1" ht="130">
      <c r="A325"/>
      <c r="B325" s="10" t="str">
        <f>"28603"</f>
        <v>28603</v>
      </c>
      <c r="C325" s="11" t="s">
        <v>322</v>
      </c>
      <c r="D325" s="12">
        <v>370.0</v>
      </c>
    </row>
    <row r="326" spans="1:4" customHeight="1" ht="130">
      <c r="A326"/>
      <c r="B326" s="10" t="str">
        <f>"28607"</f>
        <v>28607</v>
      </c>
      <c r="C326" s="11" t="s">
        <v>323</v>
      </c>
      <c r="D326" s="12">
        <v>386.0</v>
      </c>
    </row>
    <row r="327" spans="1:4" customHeight="1" ht="130">
      <c r="A327"/>
      <c r="B327" s="10" t="str">
        <f>"28608"</f>
        <v>28608</v>
      </c>
      <c r="C327" s="11" t="s">
        <v>324</v>
      </c>
      <c r="D327" s="12">
        <v>276.0</v>
      </c>
    </row>
    <row r="328" spans="1:4" customHeight="1" ht="130">
      <c r="A328"/>
      <c r="B328" s="10" t="str">
        <f>"28609"</f>
        <v>28609</v>
      </c>
      <c r="C328" s="11" t="s">
        <v>325</v>
      </c>
      <c r="D328" s="12">
        <v>550.0</v>
      </c>
    </row>
    <row r="329" spans="1:4" customHeight="1" ht="130">
      <c r="A329"/>
      <c r="B329" s="10" t="str">
        <f>"28617"</f>
        <v>28617</v>
      </c>
      <c r="C329" s="11" t="s">
        <v>326</v>
      </c>
      <c r="D329" s="12">
        <v>12990.0</v>
      </c>
    </row>
    <row r="330" spans="1:4" customHeight="1" ht="130">
      <c r="A330"/>
      <c r="B330" s="10" t="str">
        <f>"28619"</f>
        <v>28619</v>
      </c>
      <c r="C330" s="11" t="s">
        <v>327</v>
      </c>
      <c r="D330" s="12">
        <v>70.0</v>
      </c>
    </row>
    <row r="331" spans="1:4" customHeight="1" ht="130">
      <c r="A331"/>
      <c r="B331" s="10" t="str">
        <f>"28620"</f>
        <v>28620</v>
      </c>
      <c r="C331" s="11" t="s">
        <v>328</v>
      </c>
      <c r="D331" s="12">
        <v>70.0</v>
      </c>
    </row>
    <row r="332" spans="1:4" customHeight="1" ht="130">
      <c r="A332"/>
      <c r="B332" s="10" t="str">
        <f>"28652"</f>
        <v>28652</v>
      </c>
      <c r="C332" s="11" t="s">
        <v>329</v>
      </c>
      <c r="D332" s="12">
        <v>3880.0</v>
      </c>
    </row>
    <row r="333" spans="1:4" customHeight="1" ht="130">
      <c r="A333"/>
      <c r="B333" s="10" t="str">
        <f>"28668"</f>
        <v>28668</v>
      </c>
      <c r="C333" s="11" t="s">
        <v>330</v>
      </c>
      <c r="D333" s="12">
        <v>6490.0</v>
      </c>
    </row>
    <row r="334" spans="1:4" customHeight="1" ht="130">
      <c r="A334"/>
      <c r="B334" s="10" t="str">
        <f>"28669"</f>
        <v>28669</v>
      </c>
      <c r="C334" s="11" t="s">
        <v>331</v>
      </c>
      <c r="D334" s="12">
        <v>3140.0</v>
      </c>
    </row>
    <row r="335" spans="1:4" customHeight="1" ht="130">
      <c r="A335"/>
      <c r="B335" s="10" t="str">
        <f>"28867"</f>
        <v>28867</v>
      </c>
      <c r="C335" s="11" t="s">
        <v>332</v>
      </c>
      <c r="D335" s="12">
        <v>2900.0</v>
      </c>
    </row>
    <row r="336" spans="1:4" customHeight="1" ht="130">
      <c r="A336"/>
      <c r="B336" s="10" t="str">
        <f>"29135"</f>
        <v>29135</v>
      </c>
      <c r="C336" s="11" t="s">
        <v>333</v>
      </c>
      <c r="D336" s="12">
        <v>4490.0</v>
      </c>
    </row>
    <row r="337" spans="1:4" customHeight="1" ht="130">
      <c r="A337"/>
      <c r="B337" s="10" t="str">
        <f>"29174"</f>
        <v>29174</v>
      </c>
      <c r="C337" s="11" t="s">
        <v>334</v>
      </c>
      <c r="D337" s="12">
        <v>6330.0</v>
      </c>
    </row>
    <row r="338" spans="1:4" customHeight="1" ht="130">
      <c r="A338"/>
      <c r="B338" s="10" t="str">
        <f>"29175"</f>
        <v>29175</v>
      </c>
      <c r="C338" s="11" t="s">
        <v>335</v>
      </c>
      <c r="D338" s="12">
        <v>3924.0</v>
      </c>
    </row>
    <row r="339" spans="1:4" customHeight="1" ht="130">
      <c r="A339"/>
      <c r="B339" s="10" t="str">
        <f>"29179"</f>
        <v>29179</v>
      </c>
      <c r="C339" s="11" t="s">
        <v>336</v>
      </c>
      <c r="D339" s="12">
        <v>3160.0</v>
      </c>
    </row>
    <row r="340" spans="1:4" customHeight="1" ht="130">
      <c r="A340"/>
      <c r="B340" s="10" t="str">
        <f>"29181"</f>
        <v>29181</v>
      </c>
      <c r="C340" s="11" t="s">
        <v>337</v>
      </c>
      <c r="D340" s="12">
        <v>2650.0</v>
      </c>
    </row>
    <row r="341" spans="1:4" customHeight="1" ht="130">
      <c r="A341"/>
      <c r="B341" s="10" t="str">
        <f>"29189"</f>
        <v>29189</v>
      </c>
      <c r="C341" s="11" t="s">
        <v>338</v>
      </c>
      <c r="D341" s="12">
        <v>5945.0</v>
      </c>
    </row>
    <row r="342" spans="1:4" customHeight="1" ht="130">
      <c r="A342"/>
      <c r="B342" s="10" t="str">
        <f>"29344"</f>
        <v>29344</v>
      </c>
      <c r="C342" s="11" t="s">
        <v>339</v>
      </c>
      <c r="D342" s="12">
        <v>331.0</v>
      </c>
    </row>
    <row r="343" spans="1:4" customHeight="1" ht="130">
      <c r="A343"/>
      <c r="B343" s="10" t="str">
        <f>"29345"</f>
        <v>29345</v>
      </c>
      <c r="C343" s="11" t="s">
        <v>340</v>
      </c>
      <c r="D343" s="12">
        <v>364.0</v>
      </c>
    </row>
    <row r="344" spans="1:4" customHeight="1" ht="130">
      <c r="A344"/>
      <c r="B344" s="10" t="str">
        <f>"29347"</f>
        <v>29347</v>
      </c>
      <c r="C344" s="11" t="s">
        <v>341</v>
      </c>
      <c r="D344" s="12">
        <v>339.0</v>
      </c>
    </row>
    <row r="345" spans="1:4" customHeight="1" ht="130">
      <c r="A345"/>
      <c r="B345" s="10" t="str">
        <f>"29349"</f>
        <v>29349</v>
      </c>
      <c r="C345" s="11" t="s">
        <v>342</v>
      </c>
      <c r="D345" s="12">
        <v>338.0</v>
      </c>
    </row>
    <row r="346" spans="1:4" customHeight="1" ht="130">
      <c r="A346"/>
      <c r="B346" s="10" t="str">
        <f>"29352"</f>
        <v>29352</v>
      </c>
      <c r="C346" s="11" t="s">
        <v>343</v>
      </c>
      <c r="D346" s="12">
        <v>346.0</v>
      </c>
    </row>
    <row r="347" spans="1:4" customHeight="1" ht="130">
      <c r="A347"/>
      <c r="B347" s="10" t="str">
        <f>"29353"</f>
        <v>29353</v>
      </c>
      <c r="C347" s="11" t="s">
        <v>344</v>
      </c>
      <c r="D347" s="12">
        <v>231.0</v>
      </c>
    </row>
    <row r="348" spans="1:4" customHeight="1" ht="130">
      <c r="A348"/>
      <c r="B348" s="10" t="str">
        <f>"29354"</f>
        <v>29354</v>
      </c>
      <c r="C348" s="11" t="s">
        <v>345</v>
      </c>
      <c r="D348" s="12">
        <v>262.0</v>
      </c>
    </row>
    <row r="349" spans="1:4" customHeight="1" ht="130">
      <c r="A349"/>
      <c r="B349" s="10" t="str">
        <f>"29355"</f>
        <v>29355</v>
      </c>
      <c r="C349" s="11" t="s">
        <v>346</v>
      </c>
      <c r="D349" s="12">
        <v>364.0</v>
      </c>
    </row>
    <row r="350" spans="1:4" customHeight="1" ht="130">
      <c r="A350"/>
      <c r="B350" s="10" t="str">
        <f>"29356"</f>
        <v>29356</v>
      </c>
      <c r="C350" s="11" t="s">
        <v>347</v>
      </c>
      <c r="D350" s="12">
        <v>236.0</v>
      </c>
    </row>
    <row r="351" spans="1:4" customHeight="1" ht="130">
      <c r="A351"/>
      <c r="B351" s="10" t="str">
        <f>"29357"</f>
        <v>29357</v>
      </c>
      <c r="C351" s="11" t="s">
        <v>348</v>
      </c>
      <c r="D351" s="12">
        <v>113.0</v>
      </c>
    </row>
    <row r="352" spans="1:4" customHeight="1" ht="130">
      <c r="A352"/>
      <c r="B352" s="10" t="str">
        <f>"29358"</f>
        <v>29358</v>
      </c>
      <c r="C352" s="11" t="s">
        <v>349</v>
      </c>
      <c r="D352" s="12">
        <v>116.0</v>
      </c>
    </row>
    <row r="353" spans="1:4" customHeight="1" ht="130">
      <c r="A353"/>
      <c r="B353" s="10" t="str">
        <f>"29626"</f>
        <v>29626</v>
      </c>
      <c r="C353" s="11" t="s">
        <v>350</v>
      </c>
      <c r="D353" s="12">
        <v>272.0</v>
      </c>
    </row>
    <row r="354" spans="1:4" customHeight="1" ht="130">
      <c r="A354"/>
      <c r="B354" s="10" t="str">
        <f>"29627"</f>
        <v>29627</v>
      </c>
      <c r="C354" s="11" t="s">
        <v>351</v>
      </c>
      <c r="D354" s="12">
        <v>272.0</v>
      </c>
    </row>
    <row r="355" spans="1:4" customHeight="1" ht="130">
      <c r="A355"/>
      <c r="B355" s="10" t="str">
        <f>"29628"</f>
        <v>29628</v>
      </c>
      <c r="C355" s="11" t="s">
        <v>352</v>
      </c>
      <c r="D355" s="12">
        <v>440.0</v>
      </c>
    </row>
    <row r="356" spans="1:4" customHeight="1" ht="130">
      <c r="A356"/>
      <c r="B356" s="10" t="str">
        <f>"29629"</f>
        <v>29629</v>
      </c>
      <c r="C356" s="11" t="s">
        <v>353</v>
      </c>
      <c r="D356" s="12">
        <v>80.0</v>
      </c>
    </row>
    <row r="357" spans="1:4" customHeight="1" ht="130">
      <c r="A357"/>
      <c r="B357" s="10" t="str">
        <f>"29719"</f>
        <v>29719</v>
      </c>
      <c r="C357" s="11" t="s">
        <v>354</v>
      </c>
      <c r="D357" s="12">
        <v>11520.0</v>
      </c>
    </row>
    <row r="358" spans="1:4" customHeight="1" ht="130">
      <c r="A358"/>
      <c r="B358" s="10" t="str">
        <f>"29730"</f>
        <v>29730</v>
      </c>
      <c r="C358" s="11" t="s">
        <v>355</v>
      </c>
      <c r="D358" s="12">
        <v>6300.0</v>
      </c>
    </row>
    <row r="359" spans="1:4" customHeight="1" ht="130">
      <c r="A359"/>
      <c r="B359" s="10" t="str">
        <f>"29731"</f>
        <v>29731</v>
      </c>
      <c r="C359" s="11" t="s">
        <v>356</v>
      </c>
      <c r="D359" s="12">
        <v>6670.0</v>
      </c>
    </row>
    <row r="360" spans="1:4" customHeight="1" ht="130">
      <c r="A360"/>
      <c r="B360" s="10" t="str">
        <f>"29732"</f>
        <v>29732</v>
      </c>
      <c r="C360" s="11" t="s">
        <v>357</v>
      </c>
      <c r="D360" s="12">
        <v>7610.0</v>
      </c>
    </row>
    <row r="361" spans="1:4" customHeight="1" ht="130">
      <c r="A361"/>
      <c r="B361" s="10" t="str">
        <f>"29803"</f>
        <v>29803</v>
      </c>
      <c r="C361" s="11" t="s">
        <v>358</v>
      </c>
      <c r="D361" s="12">
        <v>390.0</v>
      </c>
    </row>
    <row r="362" spans="1:4" customHeight="1" ht="130">
      <c r="A362"/>
      <c r="B362" s="10" t="str">
        <f>"29804"</f>
        <v>29804</v>
      </c>
      <c r="C362" s="11" t="s">
        <v>359</v>
      </c>
      <c r="D362" s="12">
        <v>5760.0</v>
      </c>
    </row>
    <row r="363" spans="1:4" customHeight="1" ht="130">
      <c r="A363"/>
      <c r="B363" s="10" t="str">
        <f>"29805"</f>
        <v>29805</v>
      </c>
      <c r="C363" s="11" t="s">
        <v>360</v>
      </c>
      <c r="D363" s="12">
        <v>3020.0</v>
      </c>
    </row>
    <row r="364" spans="1:4" customHeight="1" ht="130">
      <c r="A364"/>
      <c r="B364" s="10" t="str">
        <f>"29806"</f>
        <v>29806</v>
      </c>
      <c r="C364" s="11" t="s">
        <v>361</v>
      </c>
      <c r="D364" s="12">
        <v>5280.0</v>
      </c>
    </row>
    <row r="365" spans="1:4" customHeight="1" ht="130">
      <c r="A365"/>
      <c r="B365" s="10" t="str">
        <f>"29807"</f>
        <v>29807</v>
      </c>
      <c r="C365" s="11" t="s">
        <v>362</v>
      </c>
      <c r="D365" s="12">
        <v>2910.0</v>
      </c>
    </row>
    <row r="366" spans="1:4" customHeight="1" ht="130">
      <c r="A366"/>
      <c r="B366" s="10" t="str">
        <f>"29832"</f>
        <v>29832</v>
      </c>
      <c r="C366" s="11" t="s">
        <v>363</v>
      </c>
      <c r="D366" s="12">
        <v>1800.0</v>
      </c>
    </row>
    <row r="367" spans="1:4" customHeight="1" ht="130">
      <c r="A367"/>
      <c r="B367" s="10" t="str">
        <f>"29882"</f>
        <v>29882</v>
      </c>
      <c r="C367" s="11" t="s">
        <v>364</v>
      </c>
      <c r="D367" s="12">
        <v>1960.0</v>
      </c>
    </row>
    <row r="368" spans="1:4" customHeight="1" ht="130">
      <c r="A368"/>
      <c r="B368" s="10" t="str">
        <f>"29907"</f>
        <v>29907</v>
      </c>
      <c r="C368" s="11" t="s">
        <v>365</v>
      </c>
      <c r="D368" s="12">
        <v>390.0</v>
      </c>
    </row>
    <row r="369" spans="1:4" customHeight="1" ht="130">
      <c r="A369"/>
      <c r="B369" s="10" t="str">
        <f>"29979"</f>
        <v>29979</v>
      </c>
      <c r="C369" s="11" t="s">
        <v>366</v>
      </c>
      <c r="D369" s="12">
        <v>190.0</v>
      </c>
    </row>
    <row r="370" spans="1:4" customHeight="1" ht="130">
      <c r="A370"/>
      <c r="B370" s="10" t="str">
        <f>"30033"</f>
        <v>30033</v>
      </c>
      <c r="C370" s="11" t="s">
        <v>367</v>
      </c>
      <c r="D370" s="12">
        <v>182.0</v>
      </c>
    </row>
    <row r="371" spans="1:4" customHeight="1" ht="130">
      <c r="A371"/>
      <c r="B371" s="10" t="str">
        <f>"30034"</f>
        <v>30034</v>
      </c>
      <c r="C371" s="11" t="s">
        <v>368</v>
      </c>
      <c r="D371" s="12">
        <v>182.0</v>
      </c>
    </row>
    <row r="372" spans="1:4" customHeight="1" ht="130">
      <c r="A372"/>
      <c r="B372" s="10" t="str">
        <f>"30108"</f>
        <v>30108</v>
      </c>
      <c r="C372" s="11" t="s">
        <v>369</v>
      </c>
      <c r="D372" s="12">
        <v>550.0</v>
      </c>
    </row>
    <row r="373" spans="1:4" customHeight="1" ht="130">
      <c r="A373"/>
      <c r="B373" s="10" t="str">
        <f>"30130"</f>
        <v>30130</v>
      </c>
      <c r="C373" s="11" t="s">
        <v>370</v>
      </c>
      <c r="D373" s="12">
        <v>828.0</v>
      </c>
    </row>
    <row r="374" spans="1:4" customHeight="1" ht="130">
      <c r="A374"/>
      <c r="B374" s="10" t="str">
        <f>"30140"</f>
        <v>30140</v>
      </c>
      <c r="C374" s="11" t="s">
        <v>371</v>
      </c>
      <c r="D374" s="12">
        <v>550.0</v>
      </c>
    </row>
    <row r="375" spans="1:4" customHeight="1" ht="130">
      <c r="A375"/>
      <c r="B375" s="10" t="str">
        <f>"30141"</f>
        <v>30141</v>
      </c>
      <c r="C375" s="11" t="s">
        <v>372</v>
      </c>
      <c r="D375" s="12">
        <v>430.0</v>
      </c>
    </row>
    <row r="376" spans="1:4" customHeight="1" ht="130">
      <c r="A376"/>
      <c r="B376" s="10" t="str">
        <f>"30154"</f>
        <v>30154</v>
      </c>
      <c r="C376" s="11" t="s">
        <v>373</v>
      </c>
      <c r="D376" s="12">
        <v>3600.0</v>
      </c>
    </row>
    <row r="377" spans="1:4" customHeight="1" ht="130">
      <c r="A377"/>
      <c r="B377" s="10" t="str">
        <f>"30384"</f>
        <v>30384</v>
      </c>
      <c r="C377" s="11" t="s">
        <v>374</v>
      </c>
      <c r="D377" s="12">
        <v>430.0</v>
      </c>
    </row>
    <row r="378" spans="1:4" customHeight="1" ht="130">
      <c r="A378"/>
      <c r="B378" s="10" t="str">
        <f>"30385"</f>
        <v>30385</v>
      </c>
      <c r="C378" s="11" t="s">
        <v>375</v>
      </c>
      <c r="D378" s="12">
        <v>5525.0</v>
      </c>
    </row>
    <row r="379" spans="1:4" customHeight="1" ht="130">
      <c r="A379"/>
      <c r="B379" s="10" t="str">
        <f>"30386"</f>
        <v>30386</v>
      </c>
      <c r="C379" s="11" t="s">
        <v>376</v>
      </c>
      <c r="D379" s="12">
        <v>5280.0</v>
      </c>
    </row>
    <row r="380" spans="1:4" customHeight="1" ht="130">
      <c r="A380"/>
      <c r="B380" s="10" t="str">
        <f>"30458"</f>
        <v>30458</v>
      </c>
      <c r="C380" s="11" t="s">
        <v>377</v>
      </c>
      <c r="D380" s="12">
        <v>7620.0</v>
      </c>
    </row>
    <row r="381" spans="1:4" customHeight="1" ht="130">
      <c r="A381"/>
      <c r="B381" s="10" t="str">
        <f>"30466"</f>
        <v>30466</v>
      </c>
      <c r="C381" s="11" t="s">
        <v>378</v>
      </c>
      <c r="D381" s="12">
        <v>5155.0</v>
      </c>
    </row>
    <row r="382" spans="1:4" customHeight="1" ht="130">
      <c r="A382"/>
      <c r="B382" s="10" t="str">
        <f>"30467"</f>
        <v>30467</v>
      </c>
      <c r="C382" s="11" t="s">
        <v>379</v>
      </c>
      <c r="D382" s="12">
        <v>150.0</v>
      </c>
    </row>
    <row r="383" spans="1:4" customHeight="1" ht="130">
      <c r="A383"/>
      <c r="B383" s="10" t="str">
        <f>"30471"</f>
        <v>30471</v>
      </c>
      <c r="C383" s="11" t="s">
        <v>380</v>
      </c>
      <c r="D383" s="12">
        <v>150.0</v>
      </c>
    </row>
    <row r="384" spans="1:4" customHeight="1" ht="130">
      <c r="A384"/>
      <c r="B384" s="10" t="str">
        <f>"30472"</f>
        <v>30472</v>
      </c>
      <c r="C384" s="11" t="s">
        <v>381</v>
      </c>
      <c r="D384" s="12">
        <v>150.0</v>
      </c>
    </row>
    <row r="385" spans="1:4" customHeight="1" ht="130">
      <c r="A385"/>
      <c r="B385" s="10" t="str">
        <f>"30477"</f>
        <v>30477</v>
      </c>
      <c r="C385" s="11" t="s">
        <v>382</v>
      </c>
      <c r="D385" s="12">
        <v>352.0</v>
      </c>
    </row>
    <row r="386" spans="1:4" customHeight="1" ht="130">
      <c r="A386"/>
      <c r="B386" s="10" t="str">
        <f>"30478"</f>
        <v>30478</v>
      </c>
      <c r="C386" s="11" t="s">
        <v>383</v>
      </c>
      <c r="D386" s="12">
        <v>976.0</v>
      </c>
    </row>
    <row r="387" spans="1:4" customHeight="1" ht="130">
      <c r="A387"/>
      <c r="B387" s="10" t="str">
        <f>"30479"</f>
        <v>30479</v>
      </c>
      <c r="C387" s="11" t="s">
        <v>384</v>
      </c>
      <c r="D387" s="12">
        <v>1113.0</v>
      </c>
    </row>
    <row r="388" spans="1:4" customHeight="1" ht="130">
      <c r="A388"/>
      <c r="B388" s="10" t="str">
        <f>"30481"</f>
        <v>30481</v>
      </c>
      <c r="C388" s="11" t="s">
        <v>385</v>
      </c>
      <c r="D388" s="12">
        <v>108.0</v>
      </c>
    </row>
    <row r="389" spans="1:4" customHeight="1" ht="130">
      <c r="A389"/>
      <c r="B389" s="10" t="str">
        <f>"30482"</f>
        <v>30482</v>
      </c>
      <c r="C389" s="11" t="s">
        <v>386</v>
      </c>
      <c r="D389" s="12">
        <v>88.0</v>
      </c>
    </row>
    <row r="390" spans="1:4" customHeight="1" ht="130">
      <c r="A390"/>
      <c r="B390" s="10" t="str">
        <f>"30483"</f>
        <v>30483</v>
      </c>
      <c r="C390" s="11" t="s">
        <v>387</v>
      </c>
      <c r="D390" s="12">
        <v>310.0</v>
      </c>
    </row>
    <row r="391" spans="1:4" customHeight="1" ht="130">
      <c r="A391"/>
      <c r="B391" s="10" t="str">
        <f>"30485"</f>
        <v>30485</v>
      </c>
      <c r="C391" s="11" t="s">
        <v>388</v>
      </c>
      <c r="D391" s="12">
        <v>323.0</v>
      </c>
    </row>
    <row r="392" spans="1:4" customHeight="1" ht="130">
      <c r="A392"/>
      <c r="B392" s="10" t="str">
        <f>"30646"</f>
        <v>30646</v>
      </c>
      <c r="C392" s="11" t="s">
        <v>389</v>
      </c>
      <c r="D392" s="12">
        <v>390.0</v>
      </c>
    </row>
    <row r="393" spans="1:4" customHeight="1" ht="130">
      <c r="A393"/>
      <c r="B393" s="10" t="str">
        <f>"30648"</f>
        <v>30648</v>
      </c>
      <c r="C393" s="11" t="s">
        <v>390</v>
      </c>
      <c r="D393" s="12">
        <v>410.0</v>
      </c>
    </row>
    <row r="394" spans="1:4" customHeight="1" ht="130">
      <c r="A394"/>
      <c r="B394" s="10" t="str">
        <f>"30649"</f>
        <v>30649</v>
      </c>
      <c r="C394" s="11" t="s">
        <v>391</v>
      </c>
      <c r="D394" s="12">
        <v>310.0</v>
      </c>
    </row>
    <row r="395" spans="1:4" customHeight="1" ht="130">
      <c r="A395"/>
      <c r="B395" s="10" t="str">
        <f>"30651"</f>
        <v>30651</v>
      </c>
      <c r="C395" s="11" t="s">
        <v>392</v>
      </c>
      <c r="D395" s="12">
        <v>245.0</v>
      </c>
    </row>
    <row r="396" spans="1:4" customHeight="1" ht="130">
      <c r="A396"/>
      <c r="B396" s="10" t="str">
        <f>"30652"</f>
        <v>30652</v>
      </c>
      <c r="C396" s="11" t="s">
        <v>393</v>
      </c>
      <c r="D396" s="12">
        <v>380.0</v>
      </c>
    </row>
    <row r="397" spans="1:4" customHeight="1" ht="130">
      <c r="A397"/>
      <c r="B397" s="10" t="str">
        <f>"30653"</f>
        <v>30653</v>
      </c>
      <c r="C397" s="11" t="s">
        <v>394</v>
      </c>
      <c r="D397" s="12">
        <v>310.0</v>
      </c>
    </row>
    <row r="398" spans="1:4" customHeight="1" ht="130">
      <c r="A398"/>
      <c r="B398" s="10" t="str">
        <f>"30654"</f>
        <v>30654</v>
      </c>
      <c r="C398" s="11" t="s">
        <v>395</v>
      </c>
      <c r="D398" s="12">
        <v>300.0</v>
      </c>
    </row>
    <row r="399" spans="1:4" customHeight="1" ht="130">
      <c r="A399"/>
      <c r="B399" s="10" t="str">
        <f>"30655"</f>
        <v>30655</v>
      </c>
      <c r="C399" s="11" t="s">
        <v>396</v>
      </c>
      <c r="D399" s="12">
        <v>370.0</v>
      </c>
    </row>
    <row r="400" spans="1:4" customHeight="1" ht="130">
      <c r="A400"/>
      <c r="B400" s="10" t="str">
        <f>"30656"</f>
        <v>30656</v>
      </c>
      <c r="C400" s="11" t="s">
        <v>397</v>
      </c>
      <c r="D400" s="12">
        <v>310.0</v>
      </c>
    </row>
    <row r="401" spans="1:4" customHeight="1" ht="130">
      <c r="A401"/>
      <c r="B401" s="10" t="str">
        <f>"30835"</f>
        <v>30835</v>
      </c>
      <c r="C401" s="11" t="s">
        <v>398</v>
      </c>
      <c r="D401" s="12">
        <v>7700.0</v>
      </c>
    </row>
    <row r="402" spans="1:4" customHeight="1" ht="130">
      <c r="A402"/>
      <c r="B402" s="10" t="str">
        <f>"30843"</f>
        <v>30843</v>
      </c>
      <c r="C402" s="11" t="s">
        <v>399</v>
      </c>
      <c r="D402" s="12">
        <v>6790.0</v>
      </c>
    </row>
    <row r="403" spans="1:4" customHeight="1" ht="130">
      <c r="A403"/>
      <c r="B403" s="10" t="str">
        <f>"30846"</f>
        <v>30846</v>
      </c>
      <c r="C403" s="11" t="s">
        <v>400</v>
      </c>
      <c r="D403" s="12">
        <v>520.0</v>
      </c>
    </row>
    <row r="404" spans="1:4" customHeight="1" ht="130">
      <c r="A404"/>
      <c r="B404" s="10" t="str">
        <f>"30861"</f>
        <v>30861</v>
      </c>
      <c r="C404" s="11" t="s">
        <v>401</v>
      </c>
      <c r="D404" s="12">
        <v>5930.0</v>
      </c>
    </row>
    <row r="405" spans="1:4" customHeight="1" ht="130">
      <c r="A405"/>
      <c r="B405" s="10" t="str">
        <f>"31203"</f>
        <v>31203</v>
      </c>
      <c r="C405" s="11" t="s">
        <v>402</v>
      </c>
      <c r="D405" s="12">
        <v>11900.0</v>
      </c>
    </row>
    <row r="406" spans="1:4" customHeight="1" ht="130">
      <c r="A406"/>
      <c r="B406" s="10" t="str">
        <f>"31209"</f>
        <v>31209</v>
      </c>
      <c r="C406" s="11" t="s">
        <v>403</v>
      </c>
      <c r="D406" s="12">
        <v>13700.0</v>
      </c>
    </row>
    <row r="407" spans="1:4" customHeight="1" ht="130">
      <c r="A407"/>
      <c r="B407" s="10" t="str">
        <f>"31212"</f>
        <v>31212</v>
      </c>
      <c r="C407" s="11" t="s">
        <v>404</v>
      </c>
      <c r="D407" s="12">
        <v>1800.0</v>
      </c>
    </row>
    <row r="408" spans="1:4" customHeight="1" ht="130">
      <c r="A408"/>
      <c r="B408" s="10" t="str">
        <f>"31214"</f>
        <v>31214</v>
      </c>
      <c r="C408" s="11" t="s">
        <v>405</v>
      </c>
      <c r="D408" s="12">
        <v>10610.0</v>
      </c>
    </row>
    <row r="409" spans="1:4" customHeight="1" ht="130">
      <c r="A409"/>
      <c r="B409" s="10" t="str">
        <f>"31556"</f>
        <v>31556</v>
      </c>
      <c r="C409" s="11" t="s">
        <v>406</v>
      </c>
      <c r="D409" s="12">
        <v>3640.0</v>
      </c>
    </row>
    <row r="410" spans="1:4" customHeight="1" ht="130">
      <c r="A410"/>
      <c r="B410" s="10" t="str">
        <f>"31595"</f>
        <v>31595</v>
      </c>
      <c r="C410" s="11" t="s">
        <v>407</v>
      </c>
      <c r="D410" s="12">
        <v>3200.0</v>
      </c>
    </row>
    <row r="411" spans="1:4" customHeight="1" ht="130">
      <c r="A411"/>
      <c r="B411" s="10" t="str">
        <f>"31596"</f>
        <v>31596</v>
      </c>
      <c r="C411" s="11" t="s">
        <v>408</v>
      </c>
      <c r="D411" s="12">
        <v>4490.0</v>
      </c>
    </row>
    <row r="412" spans="1:4" customHeight="1" ht="130">
      <c r="A412"/>
      <c r="B412" s="10" t="str">
        <f>"31694"</f>
        <v>31694</v>
      </c>
      <c r="C412" s="11" t="s">
        <v>409</v>
      </c>
      <c r="D412" s="12">
        <v>3820.0</v>
      </c>
    </row>
    <row r="413" spans="1:4" customHeight="1" ht="130">
      <c r="A413"/>
      <c r="B413" s="10" t="str">
        <f>"31695"</f>
        <v>31695</v>
      </c>
      <c r="C413" s="11" t="s">
        <v>410</v>
      </c>
      <c r="D413" s="12">
        <v>2160.0</v>
      </c>
    </row>
    <row r="414" spans="1:4" customHeight="1" ht="130">
      <c r="A414"/>
      <c r="B414" s="10" t="str">
        <f>"31696"</f>
        <v>31696</v>
      </c>
      <c r="C414" s="11" t="s">
        <v>411</v>
      </c>
      <c r="D414" s="12">
        <v>2210.0</v>
      </c>
    </row>
    <row r="415" spans="1:4" customHeight="1" ht="130">
      <c r="A415"/>
      <c r="B415" s="10" t="str">
        <f>"31864"</f>
        <v>31864</v>
      </c>
      <c r="C415" s="11" t="s">
        <v>412</v>
      </c>
      <c r="D415" s="12">
        <v>10610.0</v>
      </c>
    </row>
    <row r="416" spans="1:4" customHeight="1" ht="130">
      <c r="A416"/>
      <c r="B416" s="10" t="str">
        <f>"32151"</f>
        <v>32151</v>
      </c>
      <c r="C416" s="11" t="s">
        <v>413</v>
      </c>
      <c r="D416" s="12">
        <v>6640.0</v>
      </c>
    </row>
    <row r="417" spans="1:4" customHeight="1" ht="130">
      <c r="A417"/>
      <c r="B417" s="10" t="str">
        <f>"32152"</f>
        <v>32152</v>
      </c>
      <c r="C417" s="11" t="s">
        <v>414</v>
      </c>
      <c r="D417" s="12">
        <v>3920.0</v>
      </c>
    </row>
    <row r="418" spans="1:4" customHeight="1" ht="130">
      <c r="A418"/>
      <c r="B418" s="10" t="str">
        <f>"32154"</f>
        <v>32154</v>
      </c>
      <c r="C418" s="11" t="s">
        <v>415</v>
      </c>
      <c r="D418" s="12">
        <v>5820.0</v>
      </c>
    </row>
    <row r="419" spans="1:4" customHeight="1" ht="130">
      <c r="A419"/>
      <c r="B419" s="10" t="str">
        <f>"32155"</f>
        <v>32155</v>
      </c>
      <c r="C419" s="11" t="s">
        <v>416</v>
      </c>
      <c r="D419" s="12">
        <v>6470.0</v>
      </c>
    </row>
    <row r="420" spans="1:4" customHeight="1" ht="130">
      <c r="A420"/>
      <c r="B420" s="10" t="str">
        <f>"32156"</f>
        <v>32156</v>
      </c>
      <c r="C420" s="11" t="s">
        <v>417</v>
      </c>
      <c r="D420" s="12">
        <v>5340.0</v>
      </c>
    </row>
    <row r="421" spans="1:4" customHeight="1" ht="130">
      <c r="A421"/>
      <c r="B421" s="10" t="str">
        <f>"32157"</f>
        <v>32157</v>
      </c>
      <c r="C421" s="11" t="s">
        <v>418</v>
      </c>
      <c r="D421" s="12">
        <v>4130.0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2510.0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5540.0</v>
      </c>
    </row>
    <row r="426" spans="1:4" customHeight="1" ht="130">
      <c r="A426"/>
      <c r="B426" s="10" t="str">
        <f>"32197"</f>
        <v>32197</v>
      </c>
      <c r="C426" s="11" t="s">
        <v>423</v>
      </c>
      <c r="D426" s="12">
        <v>4410.0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"32442"</f>
        <v>32442</v>
      </c>
      <c r="C428" s="11" t="s">
        <v>425</v>
      </c>
      <c r="D428" s="12">
        <v>10610.0</v>
      </c>
    </row>
    <row r="429" spans="1:4" customHeight="1" ht="130">
      <c r="A429"/>
      <c r="B429" s="10" t="str">
        <f>"32523"</f>
        <v>32523</v>
      </c>
      <c r="C429" s="11" t="s">
        <v>426</v>
      </c>
      <c r="D429" s="12">
        <v>17630.0</v>
      </c>
    </row>
    <row r="430" spans="1:4" customHeight="1" ht="130">
      <c r="A430"/>
      <c r="B430" s="10" t="str">
        <f>"32525"</f>
        <v>32525</v>
      </c>
      <c r="C430" s="11" t="s">
        <v>427</v>
      </c>
      <c r="D430" s="12">
        <v>4370.0</v>
      </c>
    </row>
    <row r="431" spans="1:4" customHeight="1" ht="130">
      <c r="A431"/>
      <c r="B431" s="10" t="str">
        <f>"32526"</f>
        <v>32526</v>
      </c>
      <c r="C431" s="11" t="s">
        <v>428</v>
      </c>
      <c r="D431" s="12">
        <v>470.0</v>
      </c>
    </row>
    <row r="432" spans="1:4" customHeight="1" ht="130">
      <c r="A432"/>
      <c r="B432" s="10" t="str">
        <f>"32621"</f>
        <v>32621</v>
      </c>
      <c r="C432" s="11" t="s">
        <v>429</v>
      </c>
      <c r="D432" s="12">
        <v>790.0</v>
      </c>
    </row>
    <row r="433" spans="1:4" customHeight="1" ht="130">
      <c r="A433"/>
      <c r="B433" s="10" t="str">
        <f>"32647"</f>
        <v>32647</v>
      </c>
      <c r="C433" s="11" t="s">
        <v>430</v>
      </c>
      <c r="D433" s="12">
        <v>320.0</v>
      </c>
    </row>
    <row r="434" spans="1:4" customHeight="1" ht="130">
      <c r="A434"/>
      <c r="B434" s="10" t="str">
        <f>"32696"</f>
        <v>32696</v>
      </c>
      <c r="C434" s="11" t="s">
        <v>431</v>
      </c>
      <c r="D434" s="12">
        <v>3469.0</v>
      </c>
    </row>
    <row r="435" spans="1:4" customHeight="1" ht="130">
      <c r="A435"/>
      <c r="B435" s="10" t="str">
        <f>"32697"</f>
        <v>32697</v>
      </c>
      <c r="C435" s="11" t="s">
        <v>432</v>
      </c>
      <c r="D435" s="12">
        <v>4551.0</v>
      </c>
    </row>
    <row r="436" spans="1:4" customHeight="1" ht="130">
      <c r="A436"/>
      <c r="B436" s="10" t="str">
        <f>"32698"</f>
        <v>32698</v>
      </c>
      <c r="C436" s="11" t="s">
        <v>433</v>
      </c>
      <c r="D436" s="12">
        <v>5723.0</v>
      </c>
    </row>
    <row r="437" spans="1:4" customHeight="1" ht="130">
      <c r="A437"/>
      <c r="B437" s="10" t="str">
        <f>"32778"</f>
        <v>32778</v>
      </c>
      <c r="C437" s="11" t="s">
        <v>434</v>
      </c>
      <c r="D437" s="12">
        <v>4790.0</v>
      </c>
    </row>
    <row r="438" spans="1:4" customHeight="1" ht="130">
      <c r="A438"/>
      <c r="B438" s="10" t="str">
        <f>"32780"</f>
        <v>32780</v>
      </c>
      <c r="C438" s="11" t="s">
        <v>435</v>
      </c>
      <c r="D438" s="12">
        <v>6460.0</v>
      </c>
    </row>
    <row r="439" spans="1:4" customHeight="1" ht="130">
      <c r="A439"/>
      <c r="B439" s="10" t="str">
        <f>"33197"</f>
        <v>33197</v>
      </c>
      <c r="C439" s="11" t="s">
        <v>436</v>
      </c>
      <c r="D439" s="12">
        <v>9970.0</v>
      </c>
    </row>
    <row r="440" spans="1:4" customHeight="1" ht="130">
      <c r="A440"/>
      <c r="B440" s="10" t="str">
        <f>"33198"</f>
        <v>33198</v>
      </c>
      <c r="C440" s="11" t="s">
        <v>437</v>
      </c>
      <c r="D440" s="12">
        <v>7280.0</v>
      </c>
    </row>
    <row r="441" spans="1:4" customHeight="1" ht="130">
      <c r="A441"/>
      <c r="B441" s="10" t="str">
        <f>"33199"</f>
        <v>33199</v>
      </c>
      <c r="C441" s="11" t="s">
        <v>438</v>
      </c>
      <c r="D441" s="12">
        <v>25800.0</v>
      </c>
    </row>
    <row r="442" spans="1:4" customHeight="1" ht="130">
      <c r="A442"/>
      <c r="B442" s="10" t="str">
        <f>"33200"</f>
        <v>33200</v>
      </c>
      <c r="C442" s="11" t="s">
        <v>439</v>
      </c>
      <c r="D442" s="12">
        <v>9460.0</v>
      </c>
    </row>
    <row r="443" spans="1:4" customHeight="1" ht="130">
      <c r="A443"/>
      <c r="B443" s="10" t="str">
        <f>"33201"</f>
        <v>33201</v>
      </c>
      <c r="C443" s="11" t="s">
        <v>440</v>
      </c>
      <c r="D443" s="12">
        <v>9460.0</v>
      </c>
    </row>
    <row r="444" spans="1:4" customHeight="1" ht="130">
      <c r="A444"/>
      <c r="B444" s="10" t="str">
        <f>"33225"</f>
        <v>33225</v>
      </c>
      <c r="C444" s="11" t="s">
        <v>441</v>
      </c>
      <c r="D444" s="12">
        <v>14100.0</v>
      </c>
    </row>
    <row r="445" spans="1:4" customHeight="1" ht="130">
      <c r="A445"/>
      <c r="B445" s="10" t="str">
        <f>"33256"</f>
        <v>33256</v>
      </c>
      <c r="C445" s="11" t="s">
        <v>442</v>
      </c>
      <c r="D445" s="12">
        <v>7190.0</v>
      </c>
    </row>
    <row r="446" spans="1:4" customHeight="1" ht="130">
      <c r="A446"/>
      <c r="B446" s="10" t="str">
        <f>"33257"</f>
        <v>33257</v>
      </c>
      <c r="C446" s="11" t="s">
        <v>443</v>
      </c>
      <c r="D446" s="12">
        <v>10510.0</v>
      </c>
    </row>
    <row r="447" spans="1:4" customHeight="1" ht="130">
      <c r="A447"/>
      <c r="B447" s="10" t="str">
        <f>"33258"</f>
        <v>33258</v>
      </c>
      <c r="C447" s="11" t="s">
        <v>444</v>
      </c>
      <c r="D447" s="12">
        <v>9170.0</v>
      </c>
    </row>
    <row r="448" spans="1:4" customHeight="1" ht="130">
      <c r="A448"/>
      <c r="B448" s="10" t="str">
        <f>"33259"</f>
        <v>33259</v>
      </c>
      <c r="C448" s="11" t="s">
        <v>445</v>
      </c>
      <c r="D448" s="12">
        <v>10300.0</v>
      </c>
    </row>
    <row r="449" spans="1:4" customHeight="1" ht="130">
      <c r="A449"/>
      <c r="B449" s="10" t="str">
        <f>"33539"</f>
        <v>33539</v>
      </c>
      <c r="C449" s="11" t="s">
        <v>446</v>
      </c>
      <c r="D449" s="12">
        <v>461.0</v>
      </c>
    </row>
    <row r="450" spans="1:4" customHeight="1" ht="130">
      <c r="A450"/>
      <c r="B450" s="10" t="str">
        <f>"33630"</f>
        <v>33630</v>
      </c>
      <c r="C450" s="11" t="s">
        <v>447</v>
      </c>
      <c r="D450" s="12">
        <v>10300.0</v>
      </c>
    </row>
    <row r="451" spans="1:4" customHeight="1" ht="130">
      <c r="A451"/>
      <c r="B451" s="10" t="str">
        <f>"33670"</f>
        <v>33670</v>
      </c>
      <c r="C451" s="11" t="s">
        <v>448</v>
      </c>
      <c r="D451" s="12">
        <v>45.0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