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<sst xmlns="http://schemas.openxmlformats.org/spreadsheetml/2006/main" uniqueCount="256">
  <si>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</si>
  <si>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</si>
  <si>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</si>
  <si>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</si>
  <si>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</si>
  <si>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</si>
  <si>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</si>
  <si>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</si>
  <si>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21.12.2024</t>
  </si>
  <si>
    <t>картинка</t>
  </si>
  <si>
    <t>Код товара</t>
  </si>
  <si>
    <t>Наименование</t>
  </si>
  <si>
    <t>цена</t>
  </si>
  <si>
    <t>Клей SilFix Mirror Bond для зеркал бежевый 290мл</t>
  </si>
  <si>
    <t>Утеплитель напыляемый SILA PRO Polyplux 850мл полиуретановый</t>
  </si>
  <si>
    <t>Очиститель пластика №10 SILA Pro PVC Cleaner 1л***</t>
  </si>
  <si>
    <t>Очиститель пластика №20 SILA Pro PVC Cleaner 1л***</t>
  </si>
  <si>
    <t>Перчатки х/б с ПВХ (белые)***</t>
  </si>
  <si>
    <t>Перчатки х/б с ПВХ (чёрные)***</t>
  </si>
  <si>
    <t>Перчатки х/б с ПВХ (белые/серые)Волна(003636)***</t>
  </si>
  <si>
    <t>Лента малярная ULTIMA Lite 50мм 36м</t>
  </si>
  <si>
    <t>Лента малярная ULTIMA Lite 50мм 24м</t>
  </si>
  <si>
    <t>Лента бордюрная клейкая ULTIMA 19х19мм 3.35м белая</t>
  </si>
  <si>
    <t>Пистолет для герметика скелетный 310мл</t>
  </si>
  <si>
    <t>Пена монтажная бытовая ULTIMA 700мл всесезонная</t>
  </si>
  <si>
    <t>Уплотнитель самоклеющийся 12х10мм чёрный D25м*2</t>
  </si>
  <si>
    <t>Уплотнитель самоклеящийся 14х12мм чёрный D20м*2</t>
  </si>
  <si>
    <t>Уплотнитель самоклеящийся 21х15мм чёрный D50м*1</t>
  </si>
  <si>
    <t>Герметик ULTIMA акриловый белый 280мл</t>
  </si>
  <si>
    <t>Клей COSMOFEN CA 12 20гр флакон Германия</t>
  </si>
  <si>
    <t>Лента бордюрная клейкая ULTIMA 30*30 3.35м белая</t>
  </si>
  <si>
    <t>Уплотнитель самоклеящийся белый D50м*2</t>
  </si>
  <si>
    <t>Клей монтажный ULTIMA 300 акриловый для скрытых работ Тюбик прозрачный 250мл</t>
  </si>
  <si>
    <t>Герметик ULTIMA силиконовый универсальный прозрачный 80мл</t>
  </si>
  <si>
    <t>Герметик ULTIMA силиконовый универсальный белый 80мл</t>
  </si>
  <si>
    <t>Герметик ULTIMA силиконовый санитарный белый 80мл</t>
  </si>
  <si>
    <t>Герметик ULTIMA силиконовый санитарный прозрачный 80мл</t>
  </si>
  <si>
    <t>Пена монтажная бытовая Ремонт 100%Plus 600мл всесезонная</t>
  </si>
  <si>
    <t>Сетка москитная серая ширина 1,4м 30м</t>
  </si>
  <si>
    <t>Холстопрошивное полотно 1,5м 50м</t>
  </si>
  <si>
    <t>Кабельная стяжка GR 3*100мм белая 100шт</t>
  </si>
  <si>
    <t>Кабельная стяжка GR 3*200мм белая 100шт</t>
  </si>
  <si>
    <t>Кабельная стяжка GR 4*300мм белая 100шт</t>
  </si>
  <si>
    <t>Кабельная стяжка GR 4*370мм белая 100шт</t>
  </si>
  <si>
    <t>Кабельная стяжка GR 5*350мм белая 100шт</t>
  </si>
  <si>
    <t>Кабельная стяжка GR 4*250мм черная 100шт</t>
  </si>
  <si>
    <t>Плёнка полиэтиленовая 3м 100мкм 100м</t>
  </si>
  <si>
    <t>Плёнка полиэтиленовая 3м 150мкм 100м</t>
  </si>
  <si>
    <t>Перчатки нейлоновые чёрные/белые</t>
  </si>
  <si>
    <t>Ведро строительное пластиковое 20 л 1082120</t>
  </si>
  <si>
    <t>Кабельная стяжка GR 3*200мм черная 100шт</t>
  </si>
  <si>
    <t>Очиститель пены Ремонт 100% 500мл</t>
  </si>
  <si>
    <t>Кабельная стяжка GR 3*150мм белая 100шт</t>
  </si>
  <si>
    <t>Ведро строительное пластиковое 12 л</t>
  </si>
  <si>
    <t>Строительный таз 40л круглый 1086040</t>
  </si>
  <si>
    <t>Пистолет для монтажной пены ULTIMA Lite</t>
  </si>
  <si>
    <t>Клей монтажный ULTIMA 309 для тяжелых конструкций 360г</t>
  </si>
  <si>
    <t>Строительный таз 90л круглый 1086090</t>
  </si>
  <si>
    <t>Плёнка полиэтиленовая 3м 80мкм 100м</t>
  </si>
  <si>
    <t>Кабельная стяжка GR 4*250мм белая 100шт</t>
  </si>
  <si>
    <t>Ведро строительное пластиковое 16 л</t>
  </si>
  <si>
    <t>Перчатки латексне высокопрочные S,M,L,XL</t>
  </si>
  <si>
    <t>Аэрозоль ULTIMA 9003 белая глянцевая универсальная 520мл</t>
  </si>
  <si>
    <t>Аэрозоль ULTIMA 9003 белая матовая универсальная 520мл</t>
  </si>
  <si>
    <t>Аэрозоль ULTIMA 7040 серая универсальная 520мл</t>
  </si>
  <si>
    <t>Аэрозоль ULTIMA хром с металлическим эффектом универсальная 520мл</t>
  </si>
  <si>
    <t>Аэрозоль ULTIMA золото с металлическим эффектом универсальная 520мл</t>
  </si>
  <si>
    <t>Аэрозоль ULTIMA 9005 черная глянцевая универсальная 520мл</t>
  </si>
  <si>
    <t>Подвес прямой 1,0мм</t>
  </si>
  <si>
    <t>Аэрозоль ULTIMA 9005 черная матовая универсальная 520мл</t>
  </si>
  <si>
    <t>Уплотнитель самоклеящийся белый P50м*2</t>
  </si>
  <si>
    <t>Уплотнитель самоклеящийся белый E75м*2</t>
  </si>
  <si>
    <t>Строительный таз 45л прямоугольный 1087045</t>
  </si>
  <si>
    <t>Изолента ПВХ ULTIMA 15мм 20м в ассортименте</t>
  </si>
  <si>
    <t>Пистолет для герметика ULTIMA полуцилиндрический корпус 310мл</t>
  </si>
  <si>
    <t>Плёнка полиэтиленовая чёрная 3м 45мкм 100м</t>
  </si>
  <si>
    <t>Аэрозоль ULTIMA серебро с металлическим эффектом универсальная 520мл</t>
  </si>
  <si>
    <t>Аэрозоль ULTIMA лак глянцевый акриловый 520 мл</t>
  </si>
  <si>
    <t>Аэрозоль ULTIMA лак матовый акриловый 520 мл</t>
  </si>
  <si>
    <t>Изолента ПВХ ULTIMA 19мм 20м в ассортименте</t>
  </si>
  <si>
    <t>Аэрозоль ULTIMA 5005 синяя универсальная 520мл</t>
  </si>
  <si>
    <t>Клей ULTIMA эпоксидый 140г</t>
  </si>
  <si>
    <t>Кабельная стяжка GR 4*300мм черная 100шт</t>
  </si>
  <si>
    <t>Перчатки нейлоновые с нитриловым покрытием</t>
  </si>
  <si>
    <t>Герметик Ремонт 100% силиконовый универсальный бесцветный 260мл</t>
  </si>
  <si>
    <t>Герметик Ремонт 100% силиконовый универсальный белый 260мл</t>
  </si>
  <si>
    <t>Кабельная стяжка GR 3*100мм черная 100шт</t>
  </si>
  <si>
    <t>Аэрозоль ULTIMA 8017 шоколадно-коричневая универсальная 520мл</t>
  </si>
  <si>
    <t>Аэрозоль ULTIMA 6005 зеленый мох универсальная 520мл</t>
  </si>
  <si>
    <t>Аэрозоль ULTIMA 6002 лиственно-зеленый универсальная 520мл</t>
  </si>
  <si>
    <t>Аэрозоль ULTIMA 3020 красная универсальная 520мл</t>
  </si>
  <si>
    <t>Аэрозоль ULTIMA 1018 жёлтая универсальная 520мл</t>
  </si>
  <si>
    <t>Кабельная стяжка GR 3*150мм черная 100шт</t>
  </si>
  <si>
    <t>Герметик Ремонт 100% силиконовый санитарный белый 260мл</t>
  </si>
  <si>
    <t>Герметик Ремонт 100% силиконовый санитарный бесцветный 260мл</t>
  </si>
  <si>
    <t>Клей монтажный ULTIMA 300 акриловый для скрытых работ прозрачный 300мл</t>
  </si>
  <si>
    <t>Кабельная стяжка GR 5*400мм черная 100шт</t>
  </si>
  <si>
    <t>Лента армированная серая 50мм 10м</t>
  </si>
  <si>
    <t>Лента армированная серая 50мм 25м</t>
  </si>
  <si>
    <t>Лента армированная серая 50мм 50м</t>
  </si>
  <si>
    <t>Лента алюминиевая 50мм 10м</t>
  </si>
  <si>
    <t>Лента алюминиевая 50мм 25м</t>
  </si>
  <si>
    <t>Лента алюминиевая 50мм 50м</t>
  </si>
  <si>
    <t>Трос металлополимерный ПР-2,0мм 20м</t>
  </si>
  <si>
    <t>Трос металлополимерный ПР-3,0мм 20м</t>
  </si>
  <si>
    <t>Трос металлополимерный ПР-4,0мм 20м</t>
  </si>
  <si>
    <t>Зажим для троса одинарный 2мм Simplex</t>
  </si>
  <si>
    <t>Зажим для троса одинарный 3мм Simplex</t>
  </si>
  <si>
    <t>Зажим для троса одинарный 4мм Simplex</t>
  </si>
  <si>
    <t>Строительный таз 65л круглый 1086060</t>
  </si>
  <si>
    <t>Строительный таз 90л прямоугольная</t>
  </si>
  <si>
    <t>Кабельная стяжка GR 5*350мм черная 100шт</t>
  </si>
  <si>
    <t>Кабельная стяжка GR 5*400мм белая 100шт</t>
  </si>
  <si>
    <t>Зажим для троса двойной 2мм Duplex</t>
  </si>
  <si>
    <t>Зажим для троса двойной 3мм Duplex</t>
  </si>
  <si>
    <t>Зажим для троса двойной 4мм Duplex</t>
  </si>
  <si>
    <t>Кабельная стяжка GR 4*370мм черная 100шт</t>
  </si>
  <si>
    <t>Строительный таз 22л круглый</t>
  </si>
  <si>
    <t>Шнур полипропиленовый вязаный с сердечником 6мм 10м</t>
  </si>
  <si>
    <t>Шнур полипропиленовый вязаный с сердечником 6мм 20м</t>
  </si>
  <si>
    <t>Шнур полипропиленовый вязаный с сердечником 6мм 30м</t>
  </si>
  <si>
    <t>Шнур полипропиленовый вязаный с сердечником 6мм 40м</t>
  </si>
  <si>
    <t>Шнур полипропиленовый вязаный с сердечником 6мм 50м</t>
  </si>
  <si>
    <t>Шнур полипропиленовый вязаный с сердечником 6мм 100м</t>
  </si>
  <si>
    <t>Плёнка армированная леской 2м 200мкм 25м</t>
  </si>
  <si>
    <t>Строительный таз 20л прямоугольный</t>
  </si>
  <si>
    <t>Пена монтажная профессиональная SILA Pro TopGun 65 875мл</t>
  </si>
  <si>
    <t>Пена монтажная бытовая SILA Home Max Foam 750мл всесезонная</t>
  </si>
  <si>
    <t>Пена монтажная бытовая SILA Home Max Foam 400мл всесезонная</t>
  </si>
  <si>
    <t>Пена монтажная бытовая ULTIMA 340мл всесезонная</t>
  </si>
  <si>
    <t>Пена монтажная профессиональная ULTIMA Pro 65 780мл всесезонная</t>
  </si>
  <si>
    <t>Пена монтажная профессинальная Ремонт 100% 700мл всесезонная</t>
  </si>
  <si>
    <t>Пистолет для монтажной пены Эконом</t>
  </si>
  <si>
    <t>Герметик ULTIMA силиконовый универсальный прозрачный 280мл</t>
  </si>
  <si>
    <t>Герметик ULTIMA силиконовый универсальный белый 280мл</t>
  </si>
  <si>
    <t>Клей монтажный ULTIMA 301 акриловый для пенопанелей 350мл белый</t>
  </si>
  <si>
    <t>Клей монтажный ULTIMA 301 акрил для пенопанелей Тюбик 250мл белый</t>
  </si>
  <si>
    <t>Клей ULTIMA Poxifast эпоксидный двухкомпонентный 60г</t>
  </si>
  <si>
    <t>Аэрозоль ULTIMA 7035 светло-серая универсальная 520мл</t>
  </si>
  <si>
    <t>Аэрозоль ULTIMA латунь с металлическим эффектом универсальная 520мл</t>
  </si>
  <si>
    <t>Сетка москитная серая ширина 1,6м 30м</t>
  </si>
  <si>
    <t>Лента ПСУЛ-30 15х30мм 5м уплотнительная</t>
  </si>
  <si>
    <t>Лента ПСУЛ-30 20х40мм 5м уплотнительная</t>
  </si>
  <si>
    <t>Клей SILFIX СУПЕР цианоакрилатный 20гр</t>
  </si>
  <si>
    <t>Клей ULTIMA Холодная сварка универсальная быстрого действия 58гр</t>
  </si>
  <si>
    <t>Клей ULTIMA Холодная сварка универсальная быстрого действия белый 58гр</t>
  </si>
  <si>
    <t>Клей ULTIMA Холодная сварка 5826 термостойкая +250 58гр</t>
  </si>
  <si>
    <t>Герметик ULTIMA силиконовый санитарный белый 280мл</t>
  </si>
  <si>
    <t>Герметик ULTIMA силиконовый санитарный прозрачный 280мл</t>
  </si>
  <si>
    <t>Трос металлополимерный ПР-5,0мм 20м</t>
  </si>
  <si>
    <t>Круг 125х1,6х22,2 металл ULTIMA</t>
  </si>
  <si>
    <t>Круг 125х1,2х22,2 металл ULTIMA</t>
  </si>
  <si>
    <t>Круг 125х1,0х22,2 металл ULTIMA</t>
  </si>
  <si>
    <t>Круг 150х2,5х22,2 металл ULTIMA</t>
  </si>
  <si>
    <t>Круг 230х2,5х22,2 металл ULTIMA</t>
  </si>
  <si>
    <t>Уплотнитель самоклеящийся коричневый D50м*2</t>
  </si>
  <si>
    <t>Уплотнитель самоклеящийся чёрный D50м*2</t>
  </si>
  <si>
    <t>Уплотнитель самоклеящийся коричневый P50м*2</t>
  </si>
  <si>
    <t>Уплотнитель самоклеящийся чёрный P50м*2</t>
  </si>
  <si>
    <t>Уплотнитель самоклеящийся коричневый E75м*2</t>
  </si>
  <si>
    <t>Уплотнитель самоклеящийся чёрный E75м*2</t>
  </si>
  <si>
    <t>Пена монтажная профессинальная Ремонт 100% 65л 780мл всесезонная</t>
  </si>
  <si>
    <t>Герметик SILA PRO Max Sealant силиконовый термостойкий красный 280мл</t>
  </si>
  <si>
    <t>Заглушка для стальных труб 20х20мм пластиковая</t>
  </si>
  <si>
    <t>Заглушка для стальных труб 25х25мм пластиковая</t>
  </si>
  <si>
    <t>Заглушка для стальных труб 80х80мм пластиковая</t>
  </si>
  <si>
    <t>Заглушка для стальных труб 20х40мм пластиковая</t>
  </si>
  <si>
    <t>Заглушка для стальных труб 40х60мм пластиковая</t>
  </si>
  <si>
    <t>Заглушка для стальных труб 57мм круглая пластиковая</t>
  </si>
  <si>
    <t>Зажим для троса одинарный 5мм Simplex</t>
  </si>
  <si>
    <t>Зажим для троса двойной 5мм Duplex</t>
  </si>
  <si>
    <t>Зажим канатный М3</t>
  </si>
  <si>
    <t>Зажим канатный М4</t>
  </si>
  <si>
    <t>Зажим канатный М5</t>
  </si>
  <si>
    <t>Зажим троса алюминевый втулка М2</t>
  </si>
  <si>
    <t>Зажим троса алюминевый втулка М3</t>
  </si>
  <si>
    <t>Зажим троса алюминевый втулка М4</t>
  </si>
  <si>
    <t>Коуш для стальных канатов 3мм</t>
  </si>
  <si>
    <t>Коуш для стальных канатов 4мм</t>
  </si>
  <si>
    <t>Коуш для стальных канатов 5мм</t>
  </si>
  <si>
    <t>Соединитель цепи с гайкой М4</t>
  </si>
  <si>
    <t>Соединитель цепи с гайкой М5</t>
  </si>
  <si>
    <t>Карабин пожарный М4</t>
  </si>
  <si>
    <t>Карабин пожарный М5</t>
  </si>
  <si>
    <t>Карабин пожарный М6</t>
  </si>
  <si>
    <t>Карабин с фиксатором М4</t>
  </si>
  <si>
    <t>Карабин с фиксатором М5</t>
  </si>
  <si>
    <t>Карабин с фиксатором М6</t>
  </si>
  <si>
    <t>Талреп крюк-кольцо М6</t>
  </si>
  <si>
    <t>Талреп крюк-кольцо М8</t>
  </si>
  <si>
    <t>Талреп крюк-кольцо М10</t>
  </si>
  <si>
    <t>Лента перфорированная LP 12х0,5-0,55 25м</t>
  </si>
  <si>
    <t>Лента перфорированная LP 20х0,5-0,55 25м 519310</t>
  </si>
  <si>
    <t>Опора бруса раскрытая 50х107</t>
  </si>
  <si>
    <t>Опора бруса раскрытая 50х140</t>
  </si>
  <si>
    <t>Подвес прямой 0,7мм</t>
  </si>
  <si>
    <t>Пена монтажная профессиональная SILA Pro TopGun 65 875мл зимняя</t>
  </si>
  <si>
    <t>Заглушка для стальных труб 40х40мм пластиковая</t>
  </si>
  <si>
    <t>Заглушка для стальных труб 50х50мм пластиковая</t>
  </si>
  <si>
    <t>Опора бруса раскрытая 100х140</t>
  </si>
  <si>
    <t>Очиститель затвердевшей пены SILA PRO Remover 500мл</t>
  </si>
  <si>
    <t>Клей-пена строительный ULTIMA Express МОНТАЖ 750мл</t>
  </si>
  <si>
    <t>Лента малярная 50мм 50м</t>
  </si>
  <si>
    <t>Заглушка для стальных труб 100х100мм пластиковая</t>
  </si>
  <si>
    <t>Заглушка для стальных труб 15х15мм пластиковая</t>
  </si>
  <si>
    <t>Заглушка для стальных труб 30х30мм пластиковая</t>
  </si>
  <si>
    <t>Заглушка для стальных труб 60х60мм пластиковая</t>
  </si>
  <si>
    <t>Заглушка для стальных труб 25мм круглая пластиковая</t>
  </si>
  <si>
    <t>Заглушка для стальных труб 76мм круглая пластиковая</t>
  </si>
  <si>
    <t>Заглушка для стальных труб 20х30мм пластиковая</t>
  </si>
  <si>
    <t>Герметик SILA PRO Max Sealant 1500гр для печей черный 280м</t>
  </si>
  <si>
    <t>Клей SilFix Wood&amp;Stone для дерева и камня белый 290мл</t>
  </si>
  <si>
    <t>Клей SilFix Hubrid Bond Crystal Tack клей-герметик прозрачный 290мл</t>
  </si>
  <si>
    <t>Клей SilFix StrongClear клей монтажный универсальный прозрачный 290мл</t>
  </si>
  <si>
    <t>Герметик Fome Flex AQUASTOP каучуковый300мл</t>
  </si>
  <si>
    <t>Герметик Fome Flex KAUCHUK каучук.коричневый300мл</t>
  </si>
  <si>
    <t>Герметик Fome Flex KAUCHUK каучук.прозрачный300мл</t>
  </si>
  <si>
    <t>Пена монтажная бытовая BOXER 600мл всесезонная</t>
  </si>
  <si>
    <t>Лента перфорированная ЛМП-17х0.7 25м 66491</t>
  </si>
  <si>
    <t>Лента перфорированная ЛМП-20х0.7 25м</t>
  </si>
  <si>
    <t>Лента перфорированная монтажная LМ-40 10м</t>
  </si>
  <si>
    <t>Смазка силиконовая аэрозольная 400мл RTP</t>
  </si>
  <si>
    <t>Соединитель цепи с гайкой М6</t>
  </si>
  <si>
    <t>Соединитель цепи с гайкой М8</t>
  </si>
  <si>
    <t>Соединитель цепи с гайкой М10</t>
  </si>
  <si>
    <t>Карабин с фиксатором М11</t>
  </si>
  <si>
    <t>Талреп крюк-кольцо М14</t>
  </si>
  <si>
    <t>Проволока вязальная 1,2мм моток 1кг черная 516829</t>
  </si>
  <si>
    <t>Проволока вязальная 3мм моток 5кг черная 60490</t>
  </si>
  <si>
    <t>Проволока вязальная 1,8мм пруток 1кг черная 522782</t>
  </si>
  <si>
    <t>Круг 125*6,0*22 металл Pobedit 2205125</t>
  </si>
  <si>
    <t>Плёнка стрейч 1,7кг</t>
  </si>
  <si>
    <t>Перчатки ХБ белые с ПВХ Точка 6 нитей 10 класс</t>
  </si>
  <si>
    <t>Перчатки ХБ черные с ПВХ Точка 5 нитей 10 класс</t>
  </si>
  <si>
    <t>Перчатки ХБ трикотажные с двойным латексным покрытием</t>
  </si>
  <si>
    <t>Перчатки П/Ш черные с ПВХ утепленные</t>
  </si>
  <si>
    <t>Перчатки из полиэстера черные Astra PU-B 9/L с полиуретановым покрытием PU1001</t>
  </si>
  <si>
    <t>Перчатки нейлоновые серые Gray 10/XL полиуретановым покрытием GM1001PU-grey-10</t>
  </si>
  <si>
    <t>Перчатки маслобензиностойкие интерлок красные Rubi 10/XL с ПВХ GM1001P-10</t>
  </si>
  <si>
    <t>Перчатки нейлоновые Soft/Mollis 9/L со вспененным латексом GM1010L-9</t>
  </si>
  <si>
    <t>Перчатки нейлоновые Soft Plus 9/L со вспененным латексом глубокой заливки L2008</t>
  </si>
  <si>
    <t>Перчатки нейлоновые Hi-Vis 9/L с нитриловым покрытием N1001</t>
  </si>
  <si>
    <t>Перчатки интерлок 2Hands 10/XL с нитриловым покрытием 0516-10</t>
  </si>
  <si>
    <t>Перчатки нитриловые 2Hands 10/XL с легким покрытием 7101-10</t>
  </si>
  <si>
    <t>Перчатки нейлоновые зелено-черные Ноготки 9/L с резиновым добавлением</t>
  </si>
  <si>
    <t>Перчатки нейлоновые белые Gward White 9/L c полиуретановым покрытием GM1001PU-white-10</t>
  </si>
  <si>
    <t>Перчатки акриловые утепленные Ноготки 10/XL</t>
  </si>
  <si>
    <t>Перчатки акриловые утепленные Шоколад/Хаки 10/XL ГМ-106</t>
  </si>
  <si>
    <t>Перчатки трикотажные нейлон нитриловый облив XL 7006470</t>
  </si>
  <si>
    <t>Перчатки трикотажные нейлон текстурированный латексный обливкой красные 7006101</t>
  </si>
  <si>
    <t>Перчатки нейлоновые садовые нитриловый обливные цветы 7006482</t>
  </si>
  <si>
    <t>Перчатки трикотажные X/Б Маслобензостойкие двойной нитриловый обливные синие крага XL 7004403</t>
  </si>
  <si>
    <t>Перчатки трикотажные X/Б Маслобензостойкие двойной нитриловый облив синие манжет XL 7004404</t>
  </si>
  <si>
    <t>Перчатки КРС рабочие БРИГАДИР цельная ладонь 7001002</t>
  </si>
  <si>
    <t>Клей COSMOFEN CA 12 3гр тюбик Германия</t>
  </si>
  <si>
    <t>Клей COSMOFEN Гель CA 12 3гр тюбик Германия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</si>
</sst>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4602.png"/><Relationship Id="rId2" Type="http://schemas.openxmlformats.org/officeDocument/2006/relationships/image" Target="../media/008100000000018460_14603.jpg"/><Relationship Id="rId3" Type="http://schemas.openxmlformats.org/officeDocument/2006/relationships/image" Target="../media/008100000000020255_14604.jpg"/><Relationship Id="rId4" Type="http://schemas.openxmlformats.org/officeDocument/2006/relationships/image" Target="../media/008100000000022400_14605.jpg"/><Relationship Id="rId5" Type="http://schemas.openxmlformats.org/officeDocument/2006/relationships/image" Target="../media/008100000000022420_14606.jpg"/><Relationship Id="rId6" Type="http://schemas.openxmlformats.org/officeDocument/2006/relationships/image" Target="../media/004600000030007600_14607.jpg"/><Relationship Id="rId7" Type="http://schemas.openxmlformats.org/officeDocument/2006/relationships/image" Target="../media/004600000030007606_14608.jpg"/><Relationship Id="rId8" Type="http://schemas.openxmlformats.org/officeDocument/2006/relationships/image" Target="../media/004600000030007650_14609.jpg"/><Relationship Id="rId9" Type="http://schemas.openxmlformats.org/officeDocument/2006/relationships/image" Target="../media/004600000020007100_14610.jpg"/><Relationship Id="rId10" Type="http://schemas.openxmlformats.org/officeDocument/2006/relationships/image" Target="../media/004600000020007300_14611.jpg"/><Relationship Id="rId11" Type="http://schemas.openxmlformats.org/officeDocument/2006/relationships/image" Target="../media/004600000020007700_14612.jpg"/><Relationship Id="rId12" Type="http://schemas.openxmlformats.org/officeDocument/2006/relationships/image" Target="../media/004600000030000900_14613.png"/><Relationship Id="rId13" Type="http://schemas.openxmlformats.org/officeDocument/2006/relationships/image" Target="../media/008100000000020300_14614.jpg"/><Relationship Id="rId14" Type="http://schemas.openxmlformats.org/officeDocument/2006/relationships/image" Target="../media/uplotnitel_samokleyushchiysya_12kh10mm_chyernyy_d25m_24615.jpg"/><Relationship Id="rId15" Type="http://schemas.openxmlformats.org/officeDocument/2006/relationships/image" Target="../media/uplotnitel_samokleyashchiysya_14kh12mm_chyernyy_d20m_24616.jpg"/><Relationship Id="rId16" Type="http://schemas.openxmlformats.org/officeDocument/2006/relationships/image" Target="../media/uplotnitel_samokleyashchiysya_21kh15mm_chyernyy_d50m_14617.jpg"/><Relationship Id="rId17" Type="http://schemas.openxmlformats.org/officeDocument/2006/relationships/image" Target="../media/008100000000024750_14618.jpg"/><Relationship Id="rId18" Type="http://schemas.openxmlformats.org/officeDocument/2006/relationships/image" Target="../media/008100000000018500_14619.jpg"/><Relationship Id="rId19" Type="http://schemas.openxmlformats.org/officeDocument/2006/relationships/image" Target="../media/004600000020007850_14620.jpg"/><Relationship Id="rId20" Type="http://schemas.openxmlformats.org/officeDocument/2006/relationships/image" Target="../media/uplotnitel_samokleyashchiysya_belyy_d50m_24621.jpg"/><Relationship Id="rId21" Type="http://schemas.openxmlformats.org/officeDocument/2006/relationships/image" Target="../media/008100000000016650_14622.jpg"/><Relationship Id="rId22" Type="http://schemas.openxmlformats.org/officeDocument/2006/relationships/image" Target="../media/008100000000024752_14623.jpg"/><Relationship Id="rId23" Type="http://schemas.openxmlformats.org/officeDocument/2006/relationships/image" Target="../media/008100000000024755_14624.jpg"/><Relationship Id="rId24" Type="http://schemas.openxmlformats.org/officeDocument/2006/relationships/image" Target="../media/008100000000024758_14625.jpg"/><Relationship Id="rId25" Type="http://schemas.openxmlformats.org/officeDocument/2006/relationships/image" Target="../media/008100000000024760_14626.jpg"/><Relationship Id="rId26" Type="http://schemas.openxmlformats.org/officeDocument/2006/relationships/image" Target="../media/008100000000020640_14627.jpg"/><Relationship Id="rId27" Type="http://schemas.openxmlformats.org/officeDocument/2006/relationships/image" Target="../media/004900000000001650_14628.jpg"/><Relationship Id="rId28" Type="http://schemas.openxmlformats.org/officeDocument/2006/relationships/image" Target="../media/004900000000001665_14629.jpg"/><Relationship Id="rId29" Type="http://schemas.openxmlformats.org/officeDocument/2006/relationships/image" Target="../media/001900000000100100_14630.jpg"/><Relationship Id="rId30" Type="http://schemas.openxmlformats.org/officeDocument/2006/relationships/image" Target="../media/001900000000200100_14631.jpg"/><Relationship Id="rId31" Type="http://schemas.openxmlformats.org/officeDocument/2006/relationships/image" Target="../media/001900000000300100_14632.jpg"/><Relationship Id="rId32" Type="http://schemas.openxmlformats.org/officeDocument/2006/relationships/image" Target="../media/001900000000370100_14633.jpg"/><Relationship Id="rId33" Type="http://schemas.openxmlformats.org/officeDocument/2006/relationships/image" Target="../media/001900000000350100_14634.jpg"/><Relationship Id="rId34" Type="http://schemas.openxmlformats.org/officeDocument/2006/relationships/image" Target="../media/001900000000300050_14635.jpg"/><Relationship Id="rId35" Type="http://schemas.openxmlformats.org/officeDocument/2006/relationships/image" Target="../media/004900000000008700_14636.jpg"/><Relationship Id="rId36" Type="http://schemas.openxmlformats.org/officeDocument/2006/relationships/image" Target="../media/004900000000008900_14637.jpg"/><Relationship Id="rId37" Type="http://schemas.openxmlformats.org/officeDocument/2006/relationships/image" Target="../media/004600000030007450_14638.jpg"/><Relationship Id="rId38" Type="http://schemas.openxmlformats.org/officeDocument/2006/relationships/image" Target="../media/004900000000000664_14639.jpg"/><Relationship Id="rId39" Type="http://schemas.openxmlformats.org/officeDocument/2006/relationships/image" Target="../media/001900000000200050_14640.jpg"/><Relationship Id="rId40" Type="http://schemas.openxmlformats.org/officeDocument/2006/relationships/image" Target="../media/008100000000022610_14641.jpg"/><Relationship Id="rId41" Type="http://schemas.openxmlformats.org/officeDocument/2006/relationships/image" Target="../media/001900000000150100_14642.jpg"/><Relationship Id="rId42" Type="http://schemas.openxmlformats.org/officeDocument/2006/relationships/image" Target="../media/004900000000000662_14643.jpg"/><Relationship Id="rId43" Type="http://schemas.openxmlformats.org/officeDocument/2006/relationships/image" Target="../media/004900000000000687_14644.jpg"/><Relationship Id="rId44" Type="http://schemas.openxmlformats.org/officeDocument/2006/relationships/image" Target="../media/004600000030001302_14645.jpg"/><Relationship Id="rId45" Type="http://schemas.openxmlformats.org/officeDocument/2006/relationships/image" Target="../media/008100000000016690_14646.jpg"/><Relationship Id="rId46" Type="http://schemas.openxmlformats.org/officeDocument/2006/relationships/image" Target="../media/004900000000000689_14647.jpg"/><Relationship Id="rId47" Type="http://schemas.openxmlformats.org/officeDocument/2006/relationships/image" Target="../media/004900000000008850_14648.jpg"/><Relationship Id="rId48" Type="http://schemas.openxmlformats.org/officeDocument/2006/relationships/image" Target="../media/001900000000250100_14649.jpg"/><Relationship Id="rId49" Type="http://schemas.openxmlformats.org/officeDocument/2006/relationships/image" Target="../media/004900000000000661_14650.jpg"/><Relationship Id="rId50" Type="http://schemas.openxmlformats.org/officeDocument/2006/relationships/image" Target="../media/004600000030007790_14651.jpg"/><Relationship Id="rId51" Type="http://schemas.openxmlformats.org/officeDocument/2006/relationships/image" Target="../media/005050000000006140_14652.jpg"/><Relationship Id="rId52" Type="http://schemas.openxmlformats.org/officeDocument/2006/relationships/image" Target="../media/005050000000006145_14653.jpg"/><Relationship Id="rId53" Type="http://schemas.openxmlformats.org/officeDocument/2006/relationships/image" Target="../media/005050000000006155_14654.jpg"/><Relationship Id="rId54" Type="http://schemas.openxmlformats.org/officeDocument/2006/relationships/image" Target="../media/005050000000006160_14655.jpg"/><Relationship Id="rId55" Type="http://schemas.openxmlformats.org/officeDocument/2006/relationships/image" Target="../media/005050000000006165_14656.jpg"/><Relationship Id="rId56" Type="http://schemas.openxmlformats.org/officeDocument/2006/relationships/image" Target="../media/005050000000006150_14657.jpg"/><Relationship Id="rId57" Type="http://schemas.openxmlformats.org/officeDocument/2006/relationships/image" Target="../media/004800000300021100_14658.jpg"/><Relationship Id="rId58" Type="http://schemas.openxmlformats.org/officeDocument/2006/relationships/image" Target="../media/005050000000006153_14659.jpg"/><Relationship Id="rId59" Type="http://schemas.openxmlformats.org/officeDocument/2006/relationships/image" Target="../media/uplotnitel_samokleyashchiysya_belyy_p50m_24660.jpg"/><Relationship Id="rId60" Type="http://schemas.openxmlformats.org/officeDocument/2006/relationships/image" Target="../media/uplotnitel_samokleyashchiysya_belyy_e75m_24661.jpg"/><Relationship Id="rId61" Type="http://schemas.openxmlformats.org/officeDocument/2006/relationships/image" Target="../media/004900000000000684_14662.jpg"/><Relationship Id="rId62" Type="http://schemas.openxmlformats.org/officeDocument/2006/relationships/image" Target="../media/004600000020008700_14663.jpg"/><Relationship Id="rId63" Type="http://schemas.openxmlformats.org/officeDocument/2006/relationships/image" Target="../media/004600000030000915_14664.jpg"/><Relationship Id="rId64" Type="http://schemas.openxmlformats.org/officeDocument/2006/relationships/image" Target="../media/004900000000008980_14665.jpg"/><Relationship Id="rId65" Type="http://schemas.openxmlformats.org/officeDocument/2006/relationships/image" Target="../media/005050000000006170_14666.jpg"/><Relationship Id="rId66" Type="http://schemas.openxmlformats.org/officeDocument/2006/relationships/image" Target="../media/005050000000006130_14667.jpg"/><Relationship Id="rId67" Type="http://schemas.openxmlformats.org/officeDocument/2006/relationships/image" Target="../media/005050000000006135_14668.jpg"/><Relationship Id="rId68" Type="http://schemas.openxmlformats.org/officeDocument/2006/relationships/image" Target="../media/004600000020008800_14669.jpg"/><Relationship Id="rId69" Type="http://schemas.openxmlformats.org/officeDocument/2006/relationships/image" Target="../media/005050000000006147_14670.jpg"/><Relationship Id="rId70" Type="http://schemas.openxmlformats.org/officeDocument/2006/relationships/image" Target="../media/008100000000010010_14671.jpg"/><Relationship Id="rId71" Type="http://schemas.openxmlformats.org/officeDocument/2006/relationships/image" Target="../media/001900000000350025_14672.jpg"/><Relationship Id="rId72" Type="http://schemas.openxmlformats.org/officeDocument/2006/relationships/image" Target="../media/004600000030007455_14673.jpg"/><Relationship Id="rId73" Type="http://schemas.openxmlformats.org/officeDocument/2006/relationships/image" Target="../media/008100000000024765_14674.jpg"/><Relationship Id="rId74" Type="http://schemas.openxmlformats.org/officeDocument/2006/relationships/image" Target="../media/008100000000024770_14675.jpg"/><Relationship Id="rId75" Type="http://schemas.openxmlformats.org/officeDocument/2006/relationships/image" Target="../media/001900000000100101_14676.jpg"/><Relationship Id="rId76" Type="http://schemas.openxmlformats.org/officeDocument/2006/relationships/image" Target="../media/005050000000006148_14677.jpg"/><Relationship Id="rId77" Type="http://schemas.openxmlformats.org/officeDocument/2006/relationships/image" Target="../media/005050000000006171_14678.jpg"/><Relationship Id="rId78" Type="http://schemas.openxmlformats.org/officeDocument/2006/relationships/image" Target="../media/005050000000006172_14679.jpg"/><Relationship Id="rId79" Type="http://schemas.openxmlformats.org/officeDocument/2006/relationships/image" Target="../media/005050000000006156_14680.jpg"/><Relationship Id="rId80" Type="http://schemas.openxmlformats.org/officeDocument/2006/relationships/image" Target="../media/005050000000006157_14681.jpg"/><Relationship Id="rId81" Type="http://schemas.openxmlformats.org/officeDocument/2006/relationships/image" Target="../media/001900000000150102_14682.jpg"/><Relationship Id="rId82" Type="http://schemas.openxmlformats.org/officeDocument/2006/relationships/image" Target="../media/008100000000024775_14683.jpg"/><Relationship Id="rId83" Type="http://schemas.openxmlformats.org/officeDocument/2006/relationships/image" Target="../media/008100000000024780_14684.jpg"/><Relationship Id="rId84" Type="http://schemas.openxmlformats.org/officeDocument/2006/relationships/image" Target="../media/008100000000016655_14685.jpg"/><Relationship Id="rId85" Type="http://schemas.openxmlformats.org/officeDocument/2006/relationships/image" Target="../media/001900000000400100_14686.jpg"/><Relationship Id="rId86" Type="http://schemas.openxmlformats.org/officeDocument/2006/relationships/image" Target="../media/004600000020008380_14687.jpg"/><Relationship Id="rId87" Type="http://schemas.openxmlformats.org/officeDocument/2006/relationships/image" Target="../media/004600000020008385_14688.jpg"/><Relationship Id="rId88" Type="http://schemas.openxmlformats.org/officeDocument/2006/relationships/image" Target="../media/004600000020008390_14689.jpg"/><Relationship Id="rId89" Type="http://schemas.openxmlformats.org/officeDocument/2006/relationships/image" Target="../media/004600000020008371_14690.jpg"/><Relationship Id="rId90" Type="http://schemas.openxmlformats.org/officeDocument/2006/relationships/image" Target="../media/004600000020008372_14691.jpg"/><Relationship Id="rId91" Type="http://schemas.openxmlformats.org/officeDocument/2006/relationships/image" Target="../media/004600000020008373_14692.jpg"/><Relationship Id="rId92" Type="http://schemas.openxmlformats.org/officeDocument/2006/relationships/image" Target="../media/tros_metallopolimernyy_pr_2_0mm_20m4693.jpg"/><Relationship Id="rId93" Type="http://schemas.openxmlformats.org/officeDocument/2006/relationships/image" Target="../media/tros_metallopolimernyy_pr_3_0mm_20m4694.jpg"/><Relationship Id="rId94" Type="http://schemas.openxmlformats.org/officeDocument/2006/relationships/image" Target="../media/tros_metallopolimernyy_pr_4_0mm_20m4695.jpg"/><Relationship Id="rId95" Type="http://schemas.openxmlformats.org/officeDocument/2006/relationships/image" Target="../media/zazhim_dlya_trosa_odinarnyy_2mm_simplex4696.jpg"/><Relationship Id="rId96" Type="http://schemas.openxmlformats.org/officeDocument/2006/relationships/image" Target="../media/zazhim_dlya_trosa_odinarnyy_3mm_simplex4697.jpg"/><Relationship Id="rId97" Type="http://schemas.openxmlformats.org/officeDocument/2006/relationships/image" Target="../media/zazhim_dlya_trosa_odinarnyy_4mm_simplex4698.jpg"/><Relationship Id="rId98" Type="http://schemas.openxmlformats.org/officeDocument/2006/relationships/image" Target="../media/004900000000000690_14699.jpg"/><Relationship Id="rId99" Type="http://schemas.openxmlformats.org/officeDocument/2006/relationships/image" Target="../media/004900000000000691_14700.jpg"/><Relationship Id="rId100" Type="http://schemas.openxmlformats.org/officeDocument/2006/relationships/image" Target="../media/001900000000350150_14701.jpg"/><Relationship Id="rId101" Type="http://schemas.openxmlformats.org/officeDocument/2006/relationships/image" Target="../media/001900000000400000_14702.jpg"/><Relationship Id="rId102" Type="http://schemas.openxmlformats.org/officeDocument/2006/relationships/image" Target="../media/zazhim_dlya_trosa_dvoynoy_2mm_duplex4703.jpg"/><Relationship Id="rId103" Type="http://schemas.openxmlformats.org/officeDocument/2006/relationships/image" Target="../media/004800000500050300_14704.jpg"/><Relationship Id="rId104" Type="http://schemas.openxmlformats.org/officeDocument/2006/relationships/image" Target="../media/004800000500050400_14705.jpg"/><Relationship Id="rId105" Type="http://schemas.openxmlformats.org/officeDocument/2006/relationships/image" Target="../media/001900000000370150_14706.jpg"/><Relationship Id="rId106" Type="http://schemas.openxmlformats.org/officeDocument/2006/relationships/image" Target="../media/004900000000000693_14707.jpg"/><Relationship Id="rId107" Type="http://schemas.openxmlformats.org/officeDocument/2006/relationships/image" Target="../media/shnur_polipropilenovyy_vyazanyy_s_serdechnikom_6mm_10m4708.jpg"/><Relationship Id="rId108" Type="http://schemas.openxmlformats.org/officeDocument/2006/relationships/image" Target="../media/shnur_polipropilenovyy_vyazanyy_s_serdechnikom_6mm_20m4709.jpg"/><Relationship Id="rId109" Type="http://schemas.openxmlformats.org/officeDocument/2006/relationships/image" Target="../media/shnur_polipropilenovyy_vyazanyy_s_serdechnikom_6mm_30m4710.jpg"/><Relationship Id="rId110" Type="http://schemas.openxmlformats.org/officeDocument/2006/relationships/image" Target="../media/shnur_polipropilenovyy_vyazanyy_s_serdechnikom_f6mm_40m4711.jpg"/><Relationship Id="rId111" Type="http://schemas.openxmlformats.org/officeDocument/2006/relationships/image" Target="../media/shnur_polipropilenovyy_vyazanyy_s_serdechnikom_f6mm_50m4712.jpg"/><Relationship Id="rId112" Type="http://schemas.openxmlformats.org/officeDocument/2006/relationships/image" Target="../media/shnur_polipropilenovyy_vyazanyy_s_serdechnikom_f6mm_100m4713.jpg"/><Relationship Id="rId113" Type="http://schemas.openxmlformats.org/officeDocument/2006/relationships/image" Target="../media/004900000000009000_14714.jpg"/><Relationship Id="rId114" Type="http://schemas.openxmlformats.org/officeDocument/2006/relationships/image" Target="../media/004900000000000694_14715.jpg"/><Relationship Id="rId115" Type="http://schemas.openxmlformats.org/officeDocument/2006/relationships/image" Target="../media/008100000000020260_14716.jpg"/><Relationship Id="rId116" Type="http://schemas.openxmlformats.org/officeDocument/2006/relationships/image" Target="../media/008100000000020265_14717.jpg"/><Relationship Id="rId117" Type="http://schemas.openxmlformats.org/officeDocument/2006/relationships/image" Target="../media/008100000000020270_14718.jpg"/><Relationship Id="rId118" Type="http://schemas.openxmlformats.org/officeDocument/2006/relationships/image" Target="../media/008100000000020310_14719.jpg"/><Relationship Id="rId119" Type="http://schemas.openxmlformats.org/officeDocument/2006/relationships/image" Target="../media/008100000000020290_14720.jpg"/><Relationship Id="rId120" Type="http://schemas.openxmlformats.org/officeDocument/2006/relationships/image" Target="../media/008100000000020630_14721.jpg"/><Relationship Id="rId121" Type="http://schemas.openxmlformats.org/officeDocument/2006/relationships/image" Target="../media/004600000030001303_14722.jpg"/><Relationship Id="rId122" Type="http://schemas.openxmlformats.org/officeDocument/2006/relationships/image" Target="../media/008100000000024751_14723.jpg"/><Relationship Id="rId123" Type="http://schemas.openxmlformats.org/officeDocument/2006/relationships/image" Target="../media/008100000000024754_14724.jpg"/><Relationship Id="rId124" Type="http://schemas.openxmlformats.org/officeDocument/2006/relationships/image" Target="../media/008100000000016657_14725.jpg"/><Relationship Id="rId125" Type="http://schemas.openxmlformats.org/officeDocument/2006/relationships/image" Target="../media/008100000000016656_14726.jpg"/><Relationship Id="rId126" Type="http://schemas.openxmlformats.org/officeDocument/2006/relationships/image" Target="../media/008100000000010011_14727.jpg"/><Relationship Id="rId127" Type="http://schemas.openxmlformats.org/officeDocument/2006/relationships/image" Target="../media/005050000000006154_14728.jpg"/><Relationship Id="rId128" Type="http://schemas.openxmlformats.org/officeDocument/2006/relationships/image" Target="../media/005050000000006167_14729.jpg"/><Relationship Id="rId129" Type="http://schemas.openxmlformats.org/officeDocument/2006/relationships/image" Target="../media/004900000000001655_14730.jpg"/><Relationship Id="rId130" Type="http://schemas.openxmlformats.org/officeDocument/2006/relationships/image" Target="../media/lenta_psul_30_15kh30mm_5m_uplotnitelnaya4731.jpg"/><Relationship Id="rId131" Type="http://schemas.openxmlformats.org/officeDocument/2006/relationships/image" Target="../media/lenta_psul_30_20kh40mm_5m_uplotnitelnaya4732.jpg"/><Relationship Id="rId132" Type="http://schemas.openxmlformats.org/officeDocument/2006/relationships/image" Target="../media/008100000000010005_14733.jpg"/><Relationship Id="rId133" Type="http://schemas.openxmlformats.org/officeDocument/2006/relationships/image" Target="../media/008100000000015200_14734.jpg"/><Relationship Id="rId134" Type="http://schemas.openxmlformats.org/officeDocument/2006/relationships/image" Target="../media/008100000000015205_14735.jpg"/><Relationship Id="rId135" Type="http://schemas.openxmlformats.org/officeDocument/2006/relationships/image" Target="../media/008100000000015210_14736.jpg"/><Relationship Id="rId136" Type="http://schemas.openxmlformats.org/officeDocument/2006/relationships/image" Target="../media/008100000000024757_14737.jpg"/><Relationship Id="rId137" Type="http://schemas.openxmlformats.org/officeDocument/2006/relationships/image" Target="../media/008100000000024759_14738.jpg"/><Relationship Id="rId138" Type="http://schemas.openxmlformats.org/officeDocument/2006/relationships/image" Target="../media/004800000400050200_14739.jpg"/><Relationship Id="rId139" Type="http://schemas.openxmlformats.org/officeDocument/2006/relationships/image" Target="../media/004300001251622001_14740.jpg"/><Relationship Id="rId140" Type="http://schemas.openxmlformats.org/officeDocument/2006/relationships/image" Target="../media/004300001251222001_14741.jpg"/><Relationship Id="rId141" Type="http://schemas.openxmlformats.org/officeDocument/2006/relationships/image" Target="../media/004300001251022001_14742.jpg"/><Relationship Id="rId142" Type="http://schemas.openxmlformats.org/officeDocument/2006/relationships/image" Target="../media/004300001502522001_14743.jpg"/><Relationship Id="rId143" Type="http://schemas.openxmlformats.org/officeDocument/2006/relationships/image" Target="../media/004300002302522000_14744.jpg"/><Relationship Id="rId144" Type="http://schemas.openxmlformats.org/officeDocument/2006/relationships/image" Target="../media/uplotnitel_samokleyashchiysya_korichnevyy_d50m_24745.jpg"/><Relationship Id="rId145" Type="http://schemas.openxmlformats.org/officeDocument/2006/relationships/image" Target="../media/uplotnitel_samokleyashchiysya_chyernyy_d50m_24746.jpg"/><Relationship Id="rId146" Type="http://schemas.openxmlformats.org/officeDocument/2006/relationships/image" Target="../media/uplotnitel_samokleyashchiysya_korichnevyy_p50m_24747.jpg"/><Relationship Id="rId147" Type="http://schemas.openxmlformats.org/officeDocument/2006/relationships/image" Target="../media/uplotnitel_samokleyashchiysya_chyernyy_p50m_24748.jpg"/><Relationship Id="rId148" Type="http://schemas.openxmlformats.org/officeDocument/2006/relationships/image" Target="../media/uplotnitel_samokleyashchiysya_korichnevyy_e75m_24749.jpg"/><Relationship Id="rId149" Type="http://schemas.openxmlformats.org/officeDocument/2006/relationships/image" Target="../media/uplotnitel_samokleyashchiysya_chyernyy_e75m_24750.jpg"/><Relationship Id="rId150" Type="http://schemas.openxmlformats.org/officeDocument/2006/relationships/image" Target="../media/008100000000020635_14751.jpg"/><Relationship Id="rId151" Type="http://schemas.openxmlformats.org/officeDocument/2006/relationships/image" Target="../media/008100000000024730_14752.jpg"/><Relationship Id="rId152" Type="http://schemas.openxmlformats.org/officeDocument/2006/relationships/image" Target="../media/004800001100002020_14753.jpg"/><Relationship Id="rId153" Type="http://schemas.openxmlformats.org/officeDocument/2006/relationships/image" Target="../media/004800001100002525_14754.jpg"/><Relationship Id="rId154" Type="http://schemas.openxmlformats.org/officeDocument/2006/relationships/image" Target="../media/004800001100008080_14755.jpg"/><Relationship Id="rId155" Type="http://schemas.openxmlformats.org/officeDocument/2006/relationships/image" Target="../media/004800001100002040_14756.jpg"/><Relationship Id="rId156" Type="http://schemas.openxmlformats.org/officeDocument/2006/relationships/image" Target="../media/004800001100004060_14757.jpg"/><Relationship Id="rId157" Type="http://schemas.openxmlformats.org/officeDocument/2006/relationships/image" Target="../media/004800001110000570_14758.jpg"/><Relationship Id="rId158" Type="http://schemas.openxmlformats.org/officeDocument/2006/relationships/image" Target="../media/004800000500050000_14759.jpg"/><Relationship Id="rId159" Type="http://schemas.openxmlformats.org/officeDocument/2006/relationships/image" Target="../media/004800000500050500_14760.jpg"/><Relationship Id="rId160" Type="http://schemas.openxmlformats.org/officeDocument/2006/relationships/image" Target="../media/004800000500060300_14761.jpg"/><Relationship Id="rId161" Type="http://schemas.openxmlformats.org/officeDocument/2006/relationships/image" Target="../media/004800000500060400_14762.jpg"/><Relationship Id="rId162" Type="http://schemas.openxmlformats.org/officeDocument/2006/relationships/image" Target="../media/004800000500060500_14763.jpg"/><Relationship Id="rId163" Type="http://schemas.openxmlformats.org/officeDocument/2006/relationships/image" Target="../media/004800000500070200_14764.jpg"/><Relationship Id="rId164" Type="http://schemas.openxmlformats.org/officeDocument/2006/relationships/image" Target="../media/004800000500070300_14765.jpg"/><Relationship Id="rId165" Type="http://schemas.openxmlformats.org/officeDocument/2006/relationships/image" Target="../media/004800000500070400_14766.jpg"/><Relationship Id="rId166" Type="http://schemas.openxmlformats.org/officeDocument/2006/relationships/image" Target="../media/004800000500080300_14767.jpg"/><Relationship Id="rId167" Type="http://schemas.openxmlformats.org/officeDocument/2006/relationships/image" Target="../media/004800000500080400_14768.jpg"/><Relationship Id="rId168" Type="http://schemas.openxmlformats.org/officeDocument/2006/relationships/image" Target="../media/004800000500080500_14769.jpg"/><Relationship Id="rId169" Type="http://schemas.openxmlformats.org/officeDocument/2006/relationships/image" Target="../media/004800000500090400_14770.jpg"/><Relationship Id="rId170" Type="http://schemas.openxmlformats.org/officeDocument/2006/relationships/image" Target="../media/004800000500090500_14771.jpg"/><Relationship Id="rId171" Type="http://schemas.openxmlformats.org/officeDocument/2006/relationships/image" Target="../media/004800000500100400_14772.jpg"/><Relationship Id="rId172" Type="http://schemas.openxmlformats.org/officeDocument/2006/relationships/image" Target="../media/004800000500100500_14773.jpg"/><Relationship Id="rId173" Type="http://schemas.openxmlformats.org/officeDocument/2006/relationships/image" Target="../media/004800000500100600_14774.jpg"/><Relationship Id="rId174" Type="http://schemas.openxmlformats.org/officeDocument/2006/relationships/image" Target="../media/004800000500110400_14775.jpg"/><Relationship Id="rId175" Type="http://schemas.openxmlformats.org/officeDocument/2006/relationships/image" Target="../media/004800000500110500_14776.jpg"/><Relationship Id="rId176" Type="http://schemas.openxmlformats.org/officeDocument/2006/relationships/image" Target="../media/004800000500110600_14777.jpg"/><Relationship Id="rId177" Type="http://schemas.openxmlformats.org/officeDocument/2006/relationships/image" Target="../media/004800000500120600_14778.jpg"/><Relationship Id="rId178" Type="http://schemas.openxmlformats.org/officeDocument/2006/relationships/image" Target="../media/004800000500120800_14779.jpg"/><Relationship Id="rId179" Type="http://schemas.openxmlformats.org/officeDocument/2006/relationships/image" Target="../media/004800000500121000_14780.jpg"/><Relationship Id="rId180" Type="http://schemas.openxmlformats.org/officeDocument/2006/relationships/image" Target="../media/004800000300612055_14781.jpg"/><Relationship Id="rId181" Type="http://schemas.openxmlformats.org/officeDocument/2006/relationships/image" Target="../media/004800000300620055_14782.jpg"/><Relationship Id="rId182" Type="http://schemas.openxmlformats.org/officeDocument/2006/relationships/image" Target="../media/004800000300350107_14783.jpg"/><Relationship Id="rId183" Type="http://schemas.openxmlformats.org/officeDocument/2006/relationships/image" Target="../media/004800000300350140_14784.jpg"/><Relationship Id="rId184" Type="http://schemas.openxmlformats.org/officeDocument/2006/relationships/image" Target="../media/004800000300021096_14785.jpg"/><Relationship Id="rId185" Type="http://schemas.openxmlformats.org/officeDocument/2006/relationships/image" Target="../media/pena_montazhnaya_professionalnaya_sila_pro_topgun_65_850ml_zimnyaya4786.png"/><Relationship Id="rId186" Type="http://schemas.openxmlformats.org/officeDocument/2006/relationships/image" Target="../media/004800001100004040_14787.jpg"/><Relationship Id="rId187" Type="http://schemas.openxmlformats.org/officeDocument/2006/relationships/image" Target="../media/004800001100005050_14788.jpg"/><Relationship Id="rId188" Type="http://schemas.openxmlformats.org/officeDocument/2006/relationships/image" Target="../media/004800000300350150_14789.jpg"/><Relationship Id="rId189" Type="http://schemas.openxmlformats.org/officeDocument/2006/relationships/image" Target="../media/008100000000022510_14790.jpg"/><Relationship Id="rId190" Type="http://schemas.openxmlformats.org/officeDocument/2006/relationships/image" Target="../media/008100000000020257_14791.jpg"/><Relationship Id="rId191" Type="http://schemas.openxmlformats.org/officeDocument/2006/relationships/image" Target="../media/004600000020007360_14792.jpg"/><Relationship Id="rId192" Type="http://schemas.openxmlformats.org/officeDocument/2006/relationships/image" Target="../media/004800001100100100_14793.jpg"/><Relationship Id="rId193" Type="http://schemas.openxmlformats.org/officeDocument/2006/relationships/image" Target="../media/004800001100001515_14794.jpg"/><Relationship Id="rId194" Type="http://schemas.openxmlformats.org/officeDocument/2006/relationships/image" Target="../media/004800001100003030_14795.jpg"/><Relationship Id="rId195" Type="http://schemas.openxmlformats.org/officeDocument/2006/relationships/image" Target="../media/004800001100006060_14796.jpg"/><Relationship Id="rId196" Type="http://schemas.openxmlformats.org/officeDocument/2006/relationships/image" Target="../media/004800001110000250_14797.jpg"/><Relationship Id="rId197" Type="http://schemas.openxmlformats.org/officeDocument/2006/relationships/image" Target="../media/004800001110000760_14798.jpg"/><Relationship Id="rId198" Type="http://schemas.openxmlformats.org/officeDocument/2006/relationships/image" Target="../media/004800001100002030_14799.jpg"/><Relationship Id="rId199" Type="http://schemas.openxmlformats.org/officeDocument/2006/relationships/image" Target="../media/008100000000024735_14800.jpg"/><Relationship Id="rId200" Type="http://schemas.openxmlformats.org/officeDocument/2006/relationships/image" Target="../media/008100000000018465_14801.jpg"/><Relationship Id="rId201" Type="http://schemas.openxmlformats.org/officeDocument/2006/relationships/image" Target="../media/008100000000018470_14802.jpg"/><Relationship Id="rId202" Type="http://schemas.openxmlformats.org/officeDocument/2006/relationships/image" Target="../media/008100000000018475_14803.jpg"/><Relationship Id="rId203" Type="http://schemas.openxmlformats.org/officeDocument/2006/relationships/image" Target="../media/008100000000024723_14804.jpg"/><Relationship Id="rId204" Type="http://schemas.openxmlformats.org/officeDocument/2006/relationships/image" Target="../media/008100000000024725_14805.jpg"/><Relationship Id="rId205" Type="http://schemas.openxmlformats.org/officeDocument/2006/relationships/image" Target="../media/008100000000024726_14806.jpg"/><Relationship Id="rId206" Type="http://schemas.openxmlformats.org/officeDocument/2006/relationships/image" Target="../media/008100000000020644_14807.jpg"/><Relationship Id="rId207" Type="http://schemas.openxmlformats.org/officeDocument/2006/relationships/image" Target="../media/004800000300620100_14808.jpg"/><Relationship Id="rId208" Type="http://schemas.openxmlformats.org/officeDocument/2006/relationships/image" Target="../media/004800000300620150_14809.jpg"/><Relationship Id="rId209" Type="http://schemas.openxmlformats.org/officeDocument/2006/relationships/image" Target="../media/004800000300620200_14810.jpg"/><Relationship Id="rId210" Type="http://schemas.openxmlformats.org/officeDocument/2006/relationships/image" Target="../media/008100000000025120_14811.jpg"/><Relationship Id="rId211" Type="http://schemas.openxmlformats.org/officeDocument/2006/relationships/image" Target="../media/004800000500090600_14812.jpg"/><Relationship Id="rId212" Type="http://schemas.openxmlformats.org/officeDocument/2006/relationships/image" Target="../media/004800000500090800_14813.jpg"/><Relationship Id="rId213" Type="http://schemas.openxmlformats.org/officeDocument/2006/relationships/image" Target="../media/004800000500091000_14814.jpg"/><Relationship Id="rId214" Type="http://schemas.openxmlformats.org/officeDocument/2006/relationships/image" Target="../media/004800000500111100_14815.jpg"/><Relationship Id="rId215" Type="http://schemas.openxmlformats.org/officeDocument/2006/relationships/image" Target="../media/004800000500121400_14816.jpg"/><Relationship Id="rId216" Type="http://schemas.openxmlformats.org/officeDocument/2006/relationships/image" Target="../media/004800001120000120_14817.jpg"/><Relationship Id="rId217" Type="http://schemas.openxmlformats.org/officeDocument/2006/relationships/image" Target="../media/004800001120000300_14818.jpg"/><Relationship Id="rId218" Type="http://schemas.openxmlformats.org/officeDocument/2006/relationships/image" Target="../media/004800001130000180_14819.jpg"/><Relationship Id="rId219" Type="http://schemas.openxmlformats.org/officeDocument/2006/relationships/image" Target="../media/004300001256022002_14820.jpg"/><Relationship Id="rId220" Type="http://schemas.openxmlformats.org/officeDocument/2006/relationships/image" Target="../media/004900000000001486_14821.jpg"/><Relationship Id="rId221" Type="http://schemas.openxmlformats.org/officeDocument/2006/relationships/image" Target="../media/004000000010000100_14822.jpg"/><Relationship Id="rId222" Type="http://schemas.openxmlformats.org/officeDocument/2006/relationships/image" Target="../media/perchatki_khb_chernye_s_pvkh_tochka_5_nitey_10_klass4823.jpg"/><Relationship Id="rId223" Type="http://schemas.openxmlformats.org/officeDocument/2006/relationships/image" Target="../media/004000000010000200_14824.jpg"/><Relationship Id="rId224" Type="http://schemas.openxmlformats.org/officeDocument/2006/relationships/image" Target="../media/004000000010000250_14825.jpg"/><Relationship Id="rId225" Type="http://schemas.openxmlformats.org/officeDocument/2006/relationships/image" Target="../media/004000000010000350_14826.jpg"/><Relationship Id="rId226" Type="http://schemas.openxmlformats.org/officeDocument/2006/relationships/image" Target="../media/004000000010000400_14827.jpg"/><Relationship Id="rId227" Type="http://schemas.openxmlformats.org/officeDocument/2006/relationships/image" Target="../media/perchatki_maslobenzinostoykie_interlok_krasnye_rubi_10_xl_s_pvkh_gsp0111r_i4828.jpg"/><Relationship Id="rId228" Type="http://schemas.openxmlformats.org/officeDocument/2006/relationships/image" Target="../media/004000000010000500_14829.jpg"/><Relationship Id="rId229" Type="http://schemas.openxmlformats.org/officeDocument/2006/relationships/image" Target="../media/004000000010000550_14830.jpg"/><Relationship Id="rId230" Type="http://schemas.openxmlformats.org/officeDocument/2006/relationships/image" Target="../media/004000000010000600_14831.jpg"/><Relationship Id="rId231" Type="http://schemas.openxmlformats.org/officeDocument/2006/relationships/image" Target="../media/004000000010000650_14832.jpg"/><Relationship Id="rId232" Type="http://schemas.openxmlformats.org/officeDocument/2006/relationships/image" Target="../media/004000000010000700_14833.jpg"/><Relationship Id="rId233" Type="http://schemas.openxmlformats.org/officeDocument/2006/relationships/image" Target="../media/004000000010000800_14834.jpg"/><Relationship Id="rId234" Type="http://schemas.openxmlformats.org/officeDocument/2006/relationships/image" Target="../media/004000000010000750_14835.jpg"/><Relationship Id="rId235" Type="http://schemas.openxmlformats.org/officeDocument/2006/relationships/image" Target="../media/004000000010000850_14836.jpg"/><Relationship Id="rId236" Type="http://schemas.openxmlformats.org/officeDocument/2006/relationships/image" Target="../media/004000000010000900_14837.jpg"/><Relationship Id="rId237" Type="http://schemas.openxmlformats.org/officeDocument/2006/relationships/image" Target="../media/004000000010002100_14838.jpg"/><Relationship Id="rId238" Type="http://schemas.openxmlformats.org/officeDocument/2006/relationships/image" Target="../media/004000000010002200_14839.jpg"/><Relationship Id="rId239" Type="http://schemas.openxmlformats.org/officeDocument/2006/relationships/image" Target="../media/004000000010002300_14840.jpg"/><Relationship Id="rId240" Type="http://schemas.openxmlformats.org/officeDocument/2006/relationships/image" Target="../media/004000000010002400_14841.jpg"/><Relationship Id="rId241" Type="http://schemas.openxmlformats.org/officeDocument/2006/relationships/image" Target="../media/004000000010002500_14842.jpg"/><Relationship Id="rId242" Type="http://schemas.openxmlformats.org/officeDocument/2006/relationships/image" Target="../media/004000000010004100_14843.jpg"/><Relationship Id="rId243" Type="http://schemas.openxmlformats.org/officeDocument/2006/relationships/image" Target="../media/008100000000018490_14844.jpg"/><Relationship Id="rId244" Type="http://schemas.openxmlformats.org/officeDocument/2006/relationships/image" Target="../media/kley_cosmofen_gel_ca_12_3gr_tyubik_germaniya4845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Клей SilFix Mirror Bond для зеркал бежевый 290мл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Утеплитель напыляемый SILA PRO Polyplux 850мл полиуретановый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Очиститель пластика №10 SILA Pro PVC Cleaner 1л***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Очиститель пластика №20 SILA Pro PVC Cleaner 1л***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Перчатки х/б с ПВХ (белые)***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Перчатки х/б с ПВХ (чёрные)***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Перчатки х/б с ПВХ (белые/серые)Волна(003636)***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Лента малярная ULTIMA Lite 50мм 36м" descr="0593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Лента малярная ULTIMA Lite 50мм 24м" descr="0593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Лента бордюрная клейкая ULTIMA 19х19мм 3.35м белая" descr="05938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Пистолет для герметика скелетный 310мл" descr="0647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Пена монтажная бытовая ULTIMA 700мл всесезонная" descr="0687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Уплотнитель самоклеющийся 12х10мм чёрный D25м*2" descr="0693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Уплотнитель самоклеящийся 14х12мм чёрный D20м*2" descr="0693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Уплотнитель самоклеящийся 21х15мм чёрный D50м*1" descr="0693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Герметик ULTIMA акриловый белый 280мл" descr="0695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Клей COSMOFEN CA 12 20гр флакон Германия" descr="07015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Лента бордюрная клейкая ULTIMA 30*30 3.35м белая" descr="07646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Уплотнитель самоклеящийся белый D50м*2" descr="0788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Клей монтажный ULTIMA 300 акриловый для скрытых работ Тюбик прозрачный 250мл" descr="0834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Герметик ULTIMA силиконовый универсальный прозрачный 80мл" descr="1038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Герметик ULTIMA силиконовый универсальный белый 80мл" descr="1038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Герметик ULTIMA силиконовый санитарный белый 80мл" descr="1038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Герметик ULTIMA силиконовый санитарный прозрачный 80мл" descr="10385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Пена монтажная бытовая Ремонт 100%Plus 600мл всесезонная" descr="10808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Сетка москитная серая ширина 1,4м 30м" descr="12358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Холстопрошивное полотно 1,5м 50м" descr="12359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Кабельная стяжка GR 3*100мм белая 100шт" descr="13080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Кабельная стяжка GR 3*200мм белая 100шт" descr="13081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Кабельная стяжка GR 4*300мм белая 100шт" descr="1308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Кабельная стяжка GR 4*370мм белая 100шт" descr="13083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Кабельная стяжка GR 5*350мм белая 100шт" descr="13084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Кабельная стяжка GR 4*250мм черная 100шт" descr="13085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Плёнка полиэтиленовая 3м 100мкм 100м" descr="13226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Плёнка полиэтиленовая 3м 150мкм 100м" descr="13228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Перчатки нейлоновые чёрные/белые" descr="14560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Ведро строительное пластиковое 20 л 1082120" descr="14570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Кабельная стяжка GR 3*200мм черная 100шт" descr="14644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Очиститель пены Ремонт 100% 500мл" descr="16028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Кабельная стяжка GR 3*150мм белая 100шт" descr="16154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Ведро строительное пластиковое 12 л" descr="16211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Строительный таз 40л круглый 1086040" descr="16212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Пистолет для монтажной пены ULTIMA Lite" descr="16514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Клей монтажный ULTIMA 309 для тяжелых конструкций 360г" descr="16700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Строительный таз 90л круглый 1086090" descr="17007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Плёнка полиэтиленовая 3м 80мкм 100м" descr="17110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Кабельная стяжка GR 4*250мм белая 100шт" descr="17325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Ведро строительное пластиковое 16 л" descr="17696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Перчатки латексне высокопрочные S,M,L,XL" descr="18651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Аэрозоль ULTIMA 9003 белая глянцевая универсальная 520мл" descr="18683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Аэрозоль ULTIMA 9003 белая матовая универсальная 520мл" descr="18684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Аэрозоль ULTIMA 7040 серая универсальная 520мл" descr="18685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Аэрозоль ULTIMA хром с металлическим эффектом универсальная 520мл" descr="18686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Аэрозоль ULTIMA золото с металлическим эффектом универсальная 520мл" descr="18687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Аэрозоль ULTIMA 9005 черная глянцевая универсальная 520мл" descr="18689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Подвес прямой 1,0мм" descr="18802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Аэрозоль ULTIMA 9005 черная матовая универсальная 520мл" descr="19038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Уплотнитель самоклеящийся белый P50м*2" descr="19500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Уплотнитель самоклеящийся белый E75м*2" descr="19501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Строительный таз 45л прямоугольный 1087045" descr="1970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Изолента ПВХ ULTIMA 15мм 20м в ассортименте" descr="208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Пистолет для герметика ULTIMA полуцилиндрический корпус 310мл" descr="21039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Плёнка полиэтиленовая чёрная 3м 45мкм 100м" descr="21157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Аэрозоль ULTIMA серебро с металлическим эффектом универсальная 520мл" descr="21424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Аэрозоль ULTIMA лак глянцевый акриловый 520 мл" descr="21611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Аэрозоль ULTIMA лак матовый акриловый 520 мл" descr="21612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Изолента ПВХ ULTIMA 19мм 20м в ассортименте" descr="21652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Аэрозоль ULTIMA 5005 синяя универсальная 520мл" descr="21659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Клей ULTIMA эпоксидый 140г" descr="21794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Кабельная стяжка GR 4*300мм черная 100шт" descr="21928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Перчатки нейлоновые с нитриловым покрытием" descr="21996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Герметик Ремонт 100% силиконовый универсальный бесцветный 260мл" descr="23439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Герметик Ремонт 100% силиконовый универсальный белый 260мл" descr="23440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Кабельная стяжка GR 3*100мм черная 100шт" descr="23528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Аэрозоль ULTIMA 8017 шоколадно-коричневая универсальная 520мл" descr="23605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Аэрозоль ULTIMA 6005 зеленый мох универсальная 520мл" descr="23681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Аэрозоль ULTIMA 6002 лиственно-зеленый универсальная 520мл" descr="23693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Аэрозоль ULTIMA 3020 красная универсальная 520мл" descr="23694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Аэрозоль ULTIMA 1018 жёлтая универсальная 520мл" descr="23695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Кабельная стяжка GR 3*150мм черная 100шт" descr="23697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Герметик Ремонт 100% силиконовый санитарный белый 260мл" descr="24146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Герметик Ремонт 100% силиконовый санитарный бесцветный 260мл" descr="24147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Клей монтажный ULTIMA 300 акриловый для скрытых работ прозрачный 300мл" descr="24182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Кабельная стяжка GR 5*400мм черная 100шт" descr="24435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Лента армированная серая 50мм 10м" descr="25070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Лента армированная серая 50мм 25м" descr="25071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Лента армированная серая 50мм 50м" descr="25072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Лента алюминиевая 50мм 10м" descr="25199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Лента алюминиевая 50мм 25м" descr="25200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Лента алюминиевая 50мм 50м" descr="25201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Трос металлополимерный ПР-2,0мм 20м" descr="27232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Трос металлополимерный ПР-3,0мм 20м" descr="27233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Трос металлополимерный ПР-4,0мм 20м" descr="27234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Зажим для троса одинарный 2мм Simplex" descr="27235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Зажим для троса одинарный 3мм Simplex" descr="27236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Зажим для троса одинарный 4мм Simplex" descr="27237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Строительный таз 65л круглый 1086060" descr="27330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Строительный таз 90л прямоугольная" descr="27331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Кабельная стяжка GR 5*350мм черная 100шт" descr="27495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Кабельная стяжка GR 5*400мм белая 100шт" descr="27496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Зажим для троса двойной 2мм Duplex" descr="27507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Зажим для троса двойной 3мм Duplex" descr="27508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Зажим для троса двойной 4мм Duplex" descr="27509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Кабельная стяжка GR 4*370мм черная 100шт" descr="27879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Строительный таз 22л круглый" descr="28523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Шнур полипропиленовый вязаный с сердечником 6мм 10м" descr="28720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Шнур полипропиленовый вязаный с сердечником 6мм 20м" descr="28724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Шнур полипропиленовый вязаный с сердечником 6мм 30м" descr="28725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Шнур полипропиленовый вязаный с сердечником 6мм 40м" descr="28726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Шнур полипропиленовый вязаный с сердечником 6мм 50м" descr="28727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Шнур полипропиленовый вязаный с сердечником 6мм 100м" descr="28728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Плёнка армированная леской 2м 200мкм 25м" descr="29057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Строительный таз 20л прямоугольный" descr="29420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Пена монтажная профессиональная SILA Pro TopGun 65 875мл" descr="29437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Пена монтажная бытовая SILA Home Max Foam 750мл всесезонная" descr="29438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Пена монтажная бытовая SILA Home Max Foam 400мл всесезонная" descr="29439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Пена монтажная бытовая ULTIMA 340мл всесезонная" descr="29440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Пена монтажная профессиональная ULTIMA Pro 65 780мл всесезонная" descr="29441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Пена монтажная профессинальная Ремонт 100% 700мл всесезонная" descr="29442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Пистолет для монтажной пены Эконом" descr="29443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Герметик ULTIMA силиконовый универсальный прозрачный 280мл" descr="29445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Герметик ULTIMA силиконовый универсальный белый 280мл" descr="29446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Клей монтажный ULTIMA 301 акриловый для пенопанелей 350мл белый" descr="29447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Клей монтажный ULTIMA 301 акрил для пенопанелей Тюбик 250мл белый" descr="29448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Клей ULTIMA Poxifast эпоксидный двухкомпонентный 60г" descr="29449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Аэрозоль ULTIMA 7035 светло-серая универсальная 520мл" descr="29450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Аэрозоль ULTIMA латунь с металлическим эффектом универсальная 520мл" descr="29451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Сетка москитная серая ширина 1,6м 30м" descr="29480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Лента ПСУЛ-30 15х30мм 5м уплотнительная" descr="29496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Лента ПСУЛ-30 20х40мм 5м уплотнительная" descr="29497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Клей SILFIX СУПЕР цианоакрилатный 20гр" descr="29498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Клей ULTIMA Холодная сварка универсальная быстрого действия 58гр" descr="29500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Клей ULTIMA Холодная сварка универсальная быстрого действия белый 58гр" descr="29501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Клей ULTIMA Холодная сварка 5826 термостойкая +250 58гр" descr="29502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Герметик ULTIMA силиконовый санитарный белый 280мл" descr="29506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Герметик ULTIMA силиконовый санитарный прозрачный 280мл" descr="29507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Трос металлополимерный ПР-5,0мм 20м" descr="29632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Круг 125х1,6х22,2 металл ULTIMA" descr="29797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Круг 125х1,2х22,2 металл ULTIMA" descr="29798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Круг 125х1,0х22,2 металл ULTIMA" descr="29799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Круг 150х2,5х22,2 металл ULTIMA" descr="29800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Круг 230х2,5х22,2 металл ULTIMA" descr="29801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Уплотнитель самоклеящийся коричневый D50м*2" descr="30040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Уплотнитель самоклеящийся чёрный D50м*2" descr="30041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Уплотнитель самоклеящийся коричневый P50м*2" descr="30042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Уплотнитель самоклеящийся чёрный P50м*2" descr="30043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Уплотнитель самоклеящийся коричневый E75м*2" descr="30044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Уплотнитель самоклеящийся чёрный E75м*2" descr="30045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Пена монтажная профессинальная Ремонт 100% 65л 780мл всесезонная" descr="30144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Герметик SILA PRO Max Sealant силиконовый термостойкий красный 280мл" descr="30279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Заглушка для стальных труб 20х20мм пластиковая" descr="30287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Заглушка для стальных труб 25х25мм пластиковая" descr="30288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Заглушка для стальных труб 80х80мм пластиковая" descr="30289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Заглушка для стальных труб 20х40мм пластиковая" descr="30290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Заглушка для стальных труб 40х60мм пластиковая" descr="30291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Заглушка для стальных труб 57мм круглая пластиковая" descr="30292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Зажим для троса одинарный 5мм Simplex" descr="30293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Зажим для троса двойной 5мм Duplex" descr="30294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Зажим канатный М3" descr="30295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Зажим канатный М4" descr="30296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Зажим канатный М5" descr="30297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Зажим троса алюминевый втулка М2" descr="30298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Зажим троса алюминевый втулка М3" descr="30299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Зажим троса алюминевый втулка М4" descr="30300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Коуш для стальных канатов 3мм" descr="30301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Коуш для стальных канатов 4мм" descr="30302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Коуш для стальных канатов 5мм" descr="30303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Соединитель цепи с гайкой М4" descr="30304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Соединитель цепи с гайкой М5" descr="30305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Карабин пожарный М4" descr="30306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Карабин пожарный М5" descr="30307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Карабин пожарный М6" descr="30308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Карабин с фиксатором М4" descr="30309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Карабин с фиксатором М5" descr="30310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Карабин с фиксатором М6" descr="30311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Талреп крюк-кольцо М6" descr="30312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Талреп крюк-кольцо М8" descr="30313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Талреп крюк-кольцо М10" descr="30314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Лента перфорированная LP 12х0,5-0,55 25м" descr="30315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Лента перфорированная LP 20х0,5-0,55 25м 519310" descr="30316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Опора бруса раскрытая 50х107" descr="30317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Опора бруса раскрытая 50х140" descr="30318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Подвес прямой 0,7мм" descr="30319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Пена монтажная профессиональная SILA Pro TopGun 65 875мл зимняя" descr="30418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Заглушка для стальных труб 40х40мм пластиковая" descr="30593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Заглушка для стальных труб 50х50мм пластиковая" descr="30594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Опора бруса раскрытая 100х140" descr="30595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Очиститель затвердевшей пены SILA PRO Remover 500мл" descr="30832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Клей-пена строительный ULTIMA Express МОНТАЖ 750мл" descr="30834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Лента малярная 50мм 50м" descr="30968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Заглушка для стальных труб 100х100мм пластиковая" descr="31051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Заглушка для стальных труб 15х15мм пластиковая" descr="31053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Заглушка для стальных труб 30х30мм пластиковая" descr="31054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Заглушка для стальных труб 60х60мм пластиковая" descr="31055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Заглушка для стальных труб 25мм круглая пластиковая" descr="31057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Заглушка для стальных труб 76мм круглая пластиковая" descr="31058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Заглушка для стальных труб 20х30мм пластиковая" descr="31059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Герметик SILA PRO Max Sealant 1500гр для печей черный 280м" descr="31097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Клей SilFix Wood&amp;Stone для дерева и камня белый 290мл" descr="31099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Клей SilFix Hubrid Bond Crystal Tack клей-герметик прозрачный 290мл" descr="31101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Клей SilFix StrongClear клей монтажный универсальный прозрачный 290мл" descr="31102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Герметик Fome Flex AQUASTOP каучуковый300мл" descr="31401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Герметик Fome Flex KAUCHUK каучук.коричневый300мл" descr="31402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Герметик Fome Flex KAUCHUK каучук.прозрачный300мл" descr="31403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Пена монтажная бытовая BOXER 600мл всесезонная" descr="31440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Лента перфорированная ЛМП-17х0.7 25м 66491" descr="31460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Лента перфорированная ЛМП-20х0.7 25м" descr="31461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Лента перфорированная монтажная LМ-40 10м" descr="31462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Смазка силиконовая аэрозольная 400мл RTP" descr="31557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Соединитель цепи с гайкой М6" descr="31614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Соединитель цепи с гайкой М8" descr="31615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Соединитель цепи с гайкой М10" descr="31616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Карабин с фиксатором М11" descr="31617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Талреп крюк-кольцо М14" descr="31618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Проволока вязальная 1,2мм моток 1кг черная 516829" descr="32079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Проволока вязальная 3мм моток 5кг черная 60490" descr="32082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Проволока вязальная 1,8мм пруток 1кг черная 522782" descr="32083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Круг 125*6,0*22 металл Pobedit 2205125" descr="32241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Плёнка стрейч 1,7кг" descr="32578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Перчатки ХБ белые с ПВХ Точка 6 нитей 10 класс" descr="32733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Перчатки ХБ черные с ПВХ Точка 5 нитей 10 класс" descr="32734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Перчатки ХБ трикотажные с двойным латексным покрытием" descr="32735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Перчатки П/Ш черные с ПВХ утепленные" descr="32736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Перчатки из полиэстера черные Astra PU-B 9/L с полиуретановым покрытием PU1001" descr="32755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Перчатки нейлоновые серые Gray 10/XL полиуретановым покрытием GM1001PU-grey-10" descr="32757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Перчатки маслобензиностойкие интерлок красные Rubi 10/XL с ПВХ GM1001P-10" descr="32758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Перчатки нейлоновые Soft/Mollis 9/L со вспененным латексом GM1010L-9" descr="32759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Перчатки нейлоновые Soft Plus 9/L со вспененным латексом глубокой заливки L2008" descr="32760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Перчатки нейлоновые Hi-Vis 9/L с нитриловым покрытием N1001" descr="32761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Перчатки интерлок 2Hands 10/XL с нитриловым покрытием 0516-10" descr="32762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Перчатки нитриловые 2Hands 10/XL с легким покрытием 7101-10" descr="32763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Перчатки нейлоновые зелено-черные Ноготки 9/L с резиновым добавлением" descr="32764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Перчатки нейлоновые белые Gward White 9/L c полиуретановым покрытием GM1001PU-white-10" descr="32765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Перчатки акриловые утепленные Ноготки 10/XL" descr="32767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Перчатки акриловые утепленные Шоколад/Хаки 10/XL ГМ-106" descr="32768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Перчатки трикотажные нейлон нитриловый облив XL 7006470" descr="32782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Перчатки трикотажные нейлон текстурированный латексный обливкой красные 7006101" descr="32783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Перчатки нейлоновые садовые нитриловый обливные цветы 7006482" descr="32784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Перчатки трикотажные X/Б Маслобензостойкие двойной нитриловый обливные синие крага XL 7004403" descr="32785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Перчатки трикотажные X/Б Маслобензостойкие двойной нитриловый облив синие манжет XL 7004404" descr="32786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Перчатки КРС рабочие БРИГАДИР цельная ладонь 7001002" descr="32788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Клей COSMOFEN CA 12 3гр тюбик Германия" descr="34176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256</xdr:row>
      <xdr:rowOff>95250</xdr:rowOff>
    </xdr:from>
    <xdr:ext cx="1238250" cy="1238250"/>
    <xdr:pic>
      <xdr:nvPicPr>
        <xdr:cNvPr id="244" name="Клей COSMOFEN Гель CA 12 3гр тюбик Германия" descr="34177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257"/>
  <sheetViews>
    <sheetView tabSelected="1" workbookViewId="0" showGridLines="true" showRowColHeaders="1">
      <selection activeCell="A13" sqref="A13:D257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5.855713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""</f>
        <v/>
      </c>
      <c r="C15" s="11" t="s">
        <v>13</v>
      </c>
      <c r="D15" s="12">
        <v>369.0</v>
      </c>
    </row>
    <row r="16" spans="1:4" customHeight="1" ht="130">
      <c r="A16"/>
      <c r="B16" s="10" t="str">
        <f>""</f>
        <v/>
      </c>
      <c r="C16" s="11" t="s">
        <v>14</v>
      </c>
      <c r="D16" s="12">
        <v>630.0</v>
      </c>
    </row>
    <row r="17" spans="1:4" customHeight="1" ht="130">
      <c r="A17"/>
      <c r="B17" s="10" t="str">
        <f>""</f>
        <v/>
      </c>
      <c r="C17" s="11" t="s">
        <v>15</v>
      </c>
      <c r="D17" s="12">
        <v>670.0</v>
      </c>
    </row>
    <row r="18" spans="1:4" customHeight="1" ht="130">
      <c r="A18"/>
      <c r="B18" s="10" t="str">
        <f>""</f>
        <v/>
      </c>
      <c r="C18" s="11" t="s">
        <v>16</v>
      </c>
      <c r="D18" s="12">
        <v>690.0</v>
      </c>
    </row>
    <row r="19" spans="1:4" customHeight="1" ht="130">
      <c r="A19"/>
      <c r="B19" s="10" t="str">
        <f>""</f>
        <v/>
      </c>
      <c r="C19" s="11" t="s">
        <v>17</v>
      </c>
      <c r="D19" s="12">
        <v>26.0</v>
      </c>
    </row>
    <row r="20" spans="1:4" customHeight="1" ht="130">
      <c r="A20"/>
      <c r="B20" s="10" t="str">
        <f>""</f>
        <v/>
      </c>
      <c r="C20" s="11" t="s">
        <v>18</v>
      </c>
      <c r="D20" s="12">
        <v>26.0</v>
      </c>
    </row>
    <row r="21" spans="1:4" customHeight="1" ht="130">
      <c r="A21"/>
      <c r="B21" s="10" t="str">
        <f>""</f>
        <v/>
      </c>
      <c r="C21" s="11" t="s">
        <v>19</v>
      </c>
      <c r="D21" s="12">
        <v>26.0</v>
      </c>
    </row>
    <row r="22" spans="1:4" customHeight="1" ht="130">
      <c r="A22"/>
      <c r="B22" s="10" t="str">
        <f>"05932"</f>
        <v>05932</v>
      </c>
      <c r="C22" s="11" t="s">
        <v>20</v>
      </c>
      <c r="D22" s="12">
        <v>102.0</v>
      </c>
    </row>
    <row r="23" spans="1:4" customHeight="1" ht="130">
      <c r="A23"/>
      <c r="B23" s="10" t="str">
        <f>"05934"</f>
        <v>05934</v>
      </c>
      <c r="C23" s="11" t="s">
        <v>21</v>
      </c>
      <c r="D23" s="12">
        <v>68.0</v>
      </c>
    </row>
    <row r="24" spans="1:4" customHeight="1" ht="130">
      <c r="A24"/>
      <c r="B24" s="10" t="str">
        <f>"05938"</f>
        <v>05938</v>
      </c>
      <c r="C24" s="11" t="s">
        <v>22</v>
      </c>
      <c r="D24" s="12">
        <v>426.0</v>
      </c>
    </row>
    <row r="25" spans="1:4" customHeight="1" ht="130">
      <c r="A25"/>
      <c r="B25" s="10" t="str">
        <f>"06477"</f>
        <v>06477</v>
      </c>
      <c r="C25" s="11" t="s">
        <v>23</v>
      </c>
      <c r="D25" s="12">
        <v>260.0</v>
      </c>
    </row>
    <row r="26" spans="1:4" customHeight="1" ht="130">
      <c r="A26"/>
      <c r="B26" s="10" t="str">
        <f>"06872"</f>
        <v>06872</v>
      </c>
      <c r="C26" s="11" t="s">
        <v>24</v>
      </c>
      <c r="D26" s="12">
        <v>375.0</v>
      </c>
    </row>
    <row r="27" spans="1:4" customHeight="1" ht="130">
      <c r="A27"/>
      <c r="B27" s="10" t="str">
        <f>"06933"</f>
        <v>06933</v>
      </c>
      <c r="C27" s="11" t="s">
        <v>25</v>
      </c>
      <c r="D27" s="12">
        <v>128.0</v>
      </c>
    </row>
    <row r="28" spans="1:4" customHeight="1" ht="130">
      <c r="A28"/>
      <c r="B28" s="10" t="str">
        <f>"06934"</f>
        <v>06934</v>
      </c>
      <c r="C28" s="11" t="s">
        <v>26</v>
      </c>
      <c r="D28" s="12">
        <v>159.0</v>
      </c>
    </row>
    <row r="29" spans="1:4" customHeight="1" ht="130">
      <c r="A29"/>
      <c r="B29" s="10" t="str">
        <f>"06935"</f>
        <v>06935</v>
      </c>
      <c r="C29" s="11" t="s">
        <v>27</v>
      </c>
      <c r="D29" s="12">
        <v>182.0</v>
      </c>
    </row>
    <row r="30" spans="1:4" customHeight="1" ht="130">
      <c r="A30"/>
      <c r="B30" s="10" t="str">
        <f>"06959"</f>
        <v>06959</v>
      </c>
      <c r="C30" s="11" t="s">
        <v>28</v>
      </c>
      <c r="D30" s="12">
        <v>174.0</v>
      </c>
    </row>
    <row r="31" spans="1:4" customHeight="1" ht="130">
      <c r="A31"/>
      <c r="B31" s="10" t="str">
        <f>"07015"</f>
        <v>07015</v>
      </c>
      <c r="C31" s="11" t="s">
        <v>29</v>
      </c>
      <c r="D31" s="12">
        <v>218.0</v>
      </c>
    </row>
    <row r="32" spans="1:4" customHeight="1" ht="130">
      <c r="A32"/>
      <c r="B32" s="10" t="str">
        <f>"07646"</f>
        <v>07646</v>
      </c>
      <c r="C32" s="11" t="s">
        <v>30</v>
      </c>
      <c r="D32" s="12">
        <v>646.0</v>
      </c>
    </row>
    <row r="33" spans="1:4" customHeight="1" ht="130">
      <c r="A33"/>
      <c r="B33" s="10" t="str">
        <f>"07883"</f>
        <v>07883</v>
      </c>
      <c r="C33" s="11" t="s">
        <v>31</v>
      </c>
      <c r="D33" s="12">
        <v>58.0</v>
      </c>
    </row>
    <row r="34" spans="1:4" customHeight="1" ht="130">
      <c r="A34"/>
      <c r="B34" s="10" t="str">
        <f>"08348"</f>
        <v>08348</v>
      </c>
      <c r="C34" s="11" t="s">
        <v>32</v>
      </c>
      <c r="D34" s="12">
        <v>244.0</v>
      </c>
    </row>
    <row r="35" spans="1:4" customHeight="1" ht="130">
      <c r="A35"/>
      <c r="B35" s="10" t="str">
        <f>"10382"</f>
        <v>10382</v>
      </c>
      <c r="C35" s="11" t="s">
        <v>33</v>
      </c>
      <c r="D35" s="12">
        <v>241.0</v>
      </c>
    </row>
    <row r="36" spans="1:4" customHeight="1" ht="130">
      <c r="A36"/>
      <c r="B36" s="10" t="str">
        <f>"10383"</f>
        <v>10383</v>
      </c>
      <c r="C36" s="11" t="s">
        <v>34</v>
      </c>
      <c r="D36" s="12">
        <v>241.0</v>
      </c>
    </row>
    <row r="37" spans="1:4" customHeight="1" ht="130">
      <c r="A37"/>
      <c r="B37" s="10" t="str">
        <f>"10384"</f>
        <v>10384</v>
      </c>
      <c r="C37" s="11" t="s">
        <v>35</v>
      </c>
      <c r="D37" s="12">
        <v>241.0</v>
      </c>
    </row>
    <row r="38" spans="1:4" customHeight="1" ht="130">
      <c r="A38"/>
      <c r="B38" s="10" t="str">
        <f>"10385"</f>
        <v>10385</v>
      </c>
      <c r="C38" s="11" t="s">
        <v>36</v>
      </c>
      <c r="D38" s="12">
        <v>241.0</v>
      </c>
    </row>
    <row r="39" spans="1:4" customHeight="1" ht="130">
      <c r="A39"/>
      <c r="B39" s="10" t="str">
        <f>"10808"</f>
        <v>10808</v>
      </c>
      <c r="C39" s="11" t="s">
        <v>37</v>
      </c>
      <c r="D39" s="12">
        <v>337.0</v>
      </c>
    </row>
    <row r="40" spans="1:4" customHeight="1" ht="130">
      <c r="A40"/>
      <c r="B40" s="10" t="str">
        <f>"12358"</f>
        <v>12358</v>
      </c>
      <c r="C40" s="11" t="s">
        <v>38</v>
      </c>
      <c r="D40" s="12">
        <v>115.0</v>
      </c>
    </row>
    <row r="41" spans="1:4" customHeight="1" ht="130">
      <c r="A41"/>
      <c r="B41" s="10" t="str">
        <f>"12359"</f>
        <v>12359</v>
      </c>
      <c r="C41" s="11" t="s">
        <v>39</v>
      </c>
      <c r="D41" s="12">
        <v>80.0</v>
      </c>
    </row>
    <row r="42" spans="1:4" customHeight="1" ht="130">
      <c r="A42"/>
      <c r="B42" s="10" t="str">
        <f>"13080"</f>
        <v>13080</v>
      </c>
      <c r="C42" s="11" t="s">
        <v>40</v>
      </c>
      <c r="D42" s="12">
        <v>72.0</v>
      </c>
    </row>
    <row r="43" spans="1:4" customHeight="1" ht="130">
      <c r="A43"/>
      <c r="B43" s="10" t="str">
        <f>"13081"</f>
        <v>13081</v>
      </c>
      <c r="C43" s="11" t="s">
        <v>41</v>
      </c>
      <c r="D43" s="12">
        <v>120.0</v>
      </c>
    </row>
    <row r="44" spans="1:4" customHeight="1" ht="130">
      <c r="A44"/>
      <c r="B44" s="10" t="str">
        <f>"13082"</f>
        <v>13082</v>
      </c>
      <c r="C44" s="11" t="s">
        <v>42</v>
      </c>
      <c r="D44" s="12">
        <v>180.0</v>
      </c>
    </row>
    <row r="45" spans="1:4" customHeight="1" ht="130">
      <c r="A45"/>
      <c r="B45" s="10" t="str">
        <f>"13083"</f>
        <v>13083</v>
      </c>
      <c r="C45" s="11" t="s">
        <v>43</v>
      </c>
      <c r="D45" s="12">
        <v>240.0</v>
      </c>
    </row>
    <row r="46" spans="1:4" customHeight="1" ht="130">
      <c r="A46"/>
      <c r="B46" s="10" t="str">
        <f>"13084"</f>
        <v>13084</v>
      </c>
      <c r="C46" s="11" t="s">
        <v>44</v>
      </c>
      <c r="D46" s="12">
        <v>312.0</v>
      </c>
    </row>
    <row r="47" spans="1:4" customHeight="1" ht="130">
      <c r="A47"/>
      <c r="B47" s="10" t="str">
        <f>"13085"</f>
        <v>13085</v>
      </c>
      <c r="C47" s="11" t="s">
        <v>45</v>
      </c>
      <c r="D47" s="12">
        <v>120.0</v>
      </c>
    </row>
    <row r="48" spans="1:4" customHeight="1" ht="130">
      <c r="A48"/>
      <c r="B48" s="10" t="str">
        <f>"13226"</f>
        <v>13226</v>
      </c>
      <c r="C48" s="11" t="s">
        <v>46</v>
      </c>
      <c r="D48" s="12">
        <v>42.0</v>
      </c>
    </row>
    <row r="49" spans="1:4" customHeight="1" ht="130">
      <c r="A49"/>
      <c r="B49" s="10" t="str">
        <f>"13228"</f>
        <v>13228</v>
      </c>
      <c r="C49" s="11" t="s">
        <v>47</v>
      </c>
      <c r="D49" s="12">
        <v>55.0</v>
      </c>
    </row>
    <row r="50" spans="1:4" customHeight="1" ht="130">
      <c r="A50"/>
      <c r="B50" s="10" t="str">
        <f>"14560"</f>
        <v>14560</v>
      </c>
      <c r="C50" s="11" t="s">
        <v>48</v>
      </c>
      <c r="D50" s="12">
        <v>40.0</v>
      </c>
    </row>
    <row r="51" spans="1:4" customHeight="1" ht="130">
      <c r="A51"/>
      <c r="B51" s="10" t="str">
        <f>"14570"</f>
        <v>14570</v>
      </c>
      <c r="C51" s="11" t="s">
        <v>49</v>
      </c>
      <c r="D51" s="12">
        <v>150.0</v>
      </c>
    </row>
    <row r="52" spans="1:4" customHeight="1" ht="130">
      <c r="A52"/>
      <c r="B52" s="10" t="str">
        <f>"14644"</f>
        <v>14644</v>
      </c>
      <c r="C52" s="11" t="s">
        <v>50</v>
      </c>
      <c r="D52" s="12">
        <v>120.0</v>
      </c>
    </row>
    <row r="53" spans="1:4" customHeight="1" ht="130">
      <c r="A53"/>
      <c r="B53" s="10" t="str">
        <f>"16028"</f>
        <v>16028</v>
      </c>
      <c r="C53" s="11" t="s">
        <v>51</v>
      </c>
      <c r="D53" s="12">
        <v>161.0</v>
      </c>
    </row>
    <row r="54" spans="1:4" customHeight="1" ht="130">
      <c r="A54"/>
      <c r="B54" s="10" t="str">
        <f>"16154"</f>
        <v>16154</v>
      </c>
      <c r="C54" s="11" t="s">
        <v>52</v>
      </c>
      <c r="D54" s="12">
        <v>110.0</v>
      </c>
    </row>
    <row r="55" spans="1:4" customHeight="1" ht="130">
      <c r="A55"/>
      <c r="B55" s="10" t="str">
        <f>"16211"</f>
        <v>16211</v>
      </c>
      <c r="C55" s="11" t="s">
        <v>53</v>
      </c>
      <c r="D55" s="12">
        <v>100.0</v>
      </c>
    </row>
    <row r="56" spans="1:4" customHeight="1" ht="130">
      <c r="A56"/>
      <c r="B56" s="10" t="str">
        <f>"16212"</f>
        <v>16212</v>
      </c>
      <c r="C56" s="11" t="s">
        <v>54</v>
      </c>
      <c r="D56" s="12">
        <v>265.0</v>
      </c>
    </row>
    <row r="57" spans="1:4" customHeight="1" ht="130">
      <c r="A57"/>
      <c r="B57" s="10" t="str">
        <f>"16514"</f>
        <v>16514</v>
      </c>
      <c r="C57" s="11" t="s">
        <v>55</v>
      </c>
      <c r="D57" s="12">
        <v>540.0</v>
      </c>
    </row>
    <row r="58" spans="1:4" customHeight="1" ht="130">
      <c r="A58"/>
      <c r="B58" s="10" t="str">
        <f>"16700"</f>
        <v>16700</v>
      </c>
      <c r="C58" s="11" t="s">
        <v>56</v>
      </c>
      <c r="D58" s="12">
        <v>460.0</v>
      </c>
    </row>
    <row r="59" spans="1:4" customHeight="1" ht="130">
      <c r="A59"/>
      <c r="B59" s="10" t="str">
        <f>"17007"</f>
        <v>17007</v>
      </c>
      <c r="C59" s="11" t="s">
        <v>57</v>
      </c>
      <c r="D59" s="12">
        <v>440.0</v>
      </c>
    </row>
    <row r="60" spans="1:4" customHeight="1" ht="130">
      <c r="A60"/>
      <c r="B60" s="10" t="str">
        <f>"17110"</f>
        <v>17110</v>
      </c>
      <c r="C60" s="11" t="s">
        <v>58</v>
      </c>
      <c r="D60" s="12">
        <v>23.0</v>
      </c>
    </row>
    <row r="61" spans="1:4" customHeight="1" ht="130">
      <c r="A61"/>
      <c r="B61" s="10" t="str">
        <f>"17325"</f>
        <v>17325</v>
      </c>
      <c r="C61" s="11" t="s">
        <v>59</v>
      </c>
      <c r="D61" s="12">
        <v>150.0</v>
      </c>
    </row>
    <row r="62" spans="1:4" customHeight="1" ht="130">
      <c r="A62"/>
      <c r="B62" s="10" t="str">
        <f>"17696"</f>
        <v>17696</v>
      </c>
      <c r="C62" s="11" t="s">
        <v>60</v>
      </c>
      <c r="D62" s="12">
        <v>130.0</v>
      </c>
    </row>
    <row r="63" spans="1:4" customHeight="1" ht="130">
      <c r="A63"/>
      <c r="B63" s="10" t="str">
        <f>"18651"</f>
        <v>18651</v>
      </c>
      <c r="C63" s="11" t="s">
        <v>61</v>
      </c>
      <c r="D63" s="12">
        <v>35.0</v>
      </c>
    </row>
    <row r="64" spans="1:4" customHeight="1" ht="130">
      <c r="A64"/>
      <c r="B64" s="10" t="str">
        <f>"18683"</f>
        <v>18683</v>
      </c>
      <c r="C64" s="11" t="s">
        <v>62</v>
      </c>
      <c r="D64" s="12">
        <v>234.0</v>
      </c>
    </row>
    <row r="65" spans="1:4" customHeight="1" ht="130">
      <c r="A65"/>
      <c r="B65" s="10" t="str">
        <f>"18684"</f>
        <v>18684</v>
      </c>
      <c r="C65" s="11" t="s">
        <v>63</v>
      </c>
      <c r="D65" s="12">
        <v>234.0</v>
      </c>
    </row>
    <row r="66" spans="1:4" customHeight="1" ht="130">
      <c r="A66"/>
      <c r="B66" s="10" t="str">
        <f>"18685"</f>
        <v>18685</v>
      </c>
      <c r="C66" s="11" t="s">
        <v>64</v>
      </c>
      <c r="D66" s="12">
        <v>234.0</v>
      </c>
    </row>
    <row r="67" spans="1:4" customHeight="1" ht="130">
      <c r="A67"/>
      <c r="B67" s="10" t="str">
        <f>"18686"</f>
        <v>18686</v>
      </c>
      <c r="C67" s="11" t="s">
        <v>65</v>
      </c>
      <c r="D67" s="12">
        <v>320.0</v>
      </c>
    </row>
    <row r="68" spans="1:4" customHeight="1" ht="130">
      <c r="A68"/>
      <c r="B68" s="10" t="str">
        <f>"18687"</f>
        <v>18687</v>
      </c>
      <c r="C68" s="11" t="s">
        <v>66</v>
      </c>
      <c r="D68" s="12">
        <v>320.0</v>
      </c>
    </row>
    <row r="69" spans="1:4" customHeight="1" ht="130">
      <c r="A69"/>
      <c r="B69" s="10" t="str">
        <f>"18689"</f>
        <v>18689</v>
      </c>
      <c r="C69" s="11" t="s">
        <v>67</v>
      </c>
      <c r="D69" s="12">
        <v>234.0</v>
      </c>
    </row>
    <row r="70" spans="1:4" customHeight="1" ht="130">
      <c r="A70"/>
      <c r="B70" s="10" t="str">
        <f>"18802"</f>
        <v>18802</v>
      </c>
      <c r="C70" s="11" t="s">
        <v>68</v>
      </c>
      <c r="D70" s="12">
        <v>15.0</v>
      </c>
    </row>
    <row r="71" spans="1:4" customHeight="1" ht="130">
      <c r="A71"/>
      <c r="B71" s="10" t="str">
        <f>"19038"</f>
        <v>19038</v>
      </c>
      <c r="C71" s="11" t="s">
        <v>69</v>
      </c>
      <c r="D71" s="12">
        <v>234.0</v>
      </c>
    </row>
    <row r="72" spans="1:4" customHeight="1" ht="130">
      <c r="A72"/>
      <c r="B72" s="10" t="str">
        <f>"19500"</f>
        <v>19500</v>
      </c>
      <c r="C72" s="11" t="s">
        <v>70</v>
      </c>
      <c r="D72" s="12">
        <v>50.0</v>
      </c>
    </row>
    <row r="73" spans="1:4" customHeight="1" ht="130">
      <c r="A73"/>
      <c r="B73" s="10" t="str">
        <f>"19501"</f>
        <v>19501</v>
      </c>
      <c r="C73" s="11" t="s">
        <v>71</v>
      </c>
      <c r="D73" s="12">
        <v>47.0</v>
      </c>
    </row>
    <row r="74" spans="1:4" customHeight="1" ht="130">
      <c r="A74"/>
      <c r="B74" s="10" t="str">
        <f>"19700"</f>
        <v>19700</v>
      </c>
      <c r="C74" s="11" t="s">
        <v>72</v>
      </c>
      <c r="D74" s="12">
        <v>275.0</v>
      </c>
    </row>
    <row r="75" spans="1:4" customHeight="1" ht="130">
      <c r="A75"/>
      <c r="B75" s="10" t="str">
        <f>"20815"</f>
        <v>20815</v>
      </c>
      <c r="C75" s="11" t="s">
        <v>73</v>
      </c>
      <c r="D75" s="12">
        <v>46.0</v>
      </c>
    </row>
    <row r="76" spans="1:4" customHeight="1" ht="130">
      <c r="A76"/>
      <c r="B76" s="10" t="str">
        <f>"21039"</f>
        <v>21039</v>
      </c>
      <c r="C76" s="11" t="s">
        <v>74</v>
      </c>
      <c r="D76" s="12">
        <v>260.0</v>
      </c>
    </row>
    <row r="77" spans="1:4" customHeight="1" ht="130">
      <c r="A77"/>
      <c r="B77" s="10" t="str">
        <f>"21157"</f>
        <v>21157</v>
      </c>
      <c r="C77" s="11" t="s">
        <v>75</v>
      </c>
      <c r="D77" s="12">
        <v>23.0</v>
      </c>
    </row>
    <row r="78" spans="1:4" customHeight="1" ht="130">
      <c r="A78"/>
      <c r="B78" s="10" t="str">
        <f>"21424"</f>
        <v>21424</v>
      </c>
      <c r="C78" s="11" t="s">
        <v>76</v>
      </c>
      <c r="D78" s="12">
        <v>320.0</v>
      </c>
    </row>
    <row r="79" spans="1:4" customHeight="1" ht="130">
      <c r="A79"/>
      <c r="B79" s="10" t="str">
        <f>"21611"</f>
        <v>21611</v>
      </c>
      <c r="C79" s="11" t="s">
        <v>77</v>
      </c>
      <c r="D79" s="12">
        <v>246.0</v>
      </c>
    </row>
    <row r="80" spans="1:4" customHeight="1" ht="130">
      <c r="A80"/>
      <c r="B80" s="10" t="str">
        <f>"21612"</f>
        <v>21612</v>
      </c>
      <c r="C80" s="11" t="s">
        <v>78</v>
      </c>
      <c r="D80" s="12">
        <v>246.0</v>
      </c>
    </row>
    <row r="81" spans="1:4" customHeight="1" ht="130">
      <c r="A81"/>
      <c r="B81" s="10" t="str">
        <f>"21652"</f>
        <v>21652</v>
      </c>
      <c r="C81" s="11" t="s">
        <v>79</v>
      </c>
      <c r="D81" s="12">
        <v>56.0</v>
      </c>
    </row>
    <row r="82" spans="1:4" customHeight="1" ht="130">
      <c r="A82"/>
      <c r="B82" s="10" t="str">
        <f>"21659"</f>
        <v>21659</v>
      </c>
      <c r="C82" s="11" t="s">
        <v>80</v>
      </c>
      <c r="D82" s="12">
        <v>234.0</v>
      </c>
    </row>
    <row r="83" spans="1:4" customHeight="1" ht="130">
      <c r="A83"/>
      <c r="B83" s="10" t="str">
        <f>"21794"</f>
        <v>21794</v>
      </c>
      <c r="C83" s="11" t="s">
        <v>81</v>
      </c>
      <c r="D83" s="12">
        <v>314.0</v>
      </c>
    </row>
    <row r="84" spans="1:4" customHeight="1" ht="130">
      <c r="A84"/>
      <c r="B84" s="10" t="str">
        <f>"21928"</f>
        <v>21928</v>
      </c>
      <c r="C84" s="11" t="s">
        <v>82</v>
      </c>
      <c r="D84" s="12">
        <v>180.0</v>
      </c>
    </row>
    <row r="85" spans="1:4" customHeight="1" ht="130">
      <c r="A85"/>
      <c r="B85" s="10" t="str">
        <f>"21996"</f>
        <v>21996</v>
      </c>
      <c r="C85" s="11" t="s">
        <v>83</v>
      </c>
      <c r="D85" s="12">
        <v>61.0</v>
      </c>
    </row>
    <row r="86" spans="1:4" customHeight="1" ht="130">
      <c r="A86"/>
      <c r="B86" s="10" t="str">
        <f>"23439"</f>
        <v>23439</v>
      </c>
      <c r="C86" s="11" t="s">
        <v>84</v>
      </c>
      <c r="D86" s="12">
        <v>278.0</v>
      </c>
    </row>
    <row r="87" spans="1:4" customHeight="1" ht="130">
      <c r="A87"/>
      <c r="B87" s="10" t="str">
        <f>"23440"</f>
        <v>23440</v>
      </c>
      <c r="C87" s="11" t="s">
        <v>85</v>
      </c>
      <c r="D87" s="12">
        <v>278.0</v>
      </c>
    </row>
    <row r="88" spans="1:4" customHeight="1" ht="130">
      <c r="A88"/>
      <c r="B88" s="10" t="str">
        <f>"23528"</f>
        <v>23528</v>
      </c>
      <c r="C88" s="11" t="s">
        <v>86</v>
      </c>
      <c r="D88" s="12">
        <v>72.0</v>
      </c>
    </row>
    <row r="89" spans="1:4" customHeight="1" ht="130">
      <c r="A89"/>
      <c r="B89" s="10" t="str">
        <f>"23605"</f>
        <v>23605</v>
      </c>
      <c r="C89" s="11" t="s">
        <v>87</v>
      </c>
      <c r="D89" s="12">
        <v>234.0</v>
      </c>
    </row>
    <row r="90" spans="1:4" customHeight="1" ht="130">
      <c r="A90"/>
      <c r="B90" s="10" t="str">
        <f>"23681"</f>
        <v>23681</v>
      </c>
      <c r="C90" s="11" t="s">
        <v>88</v>
      </c>
      <c r="D90" s="12">
        <v>234.0</v>
      </c>
    </row>
    <row r="91" spans="1:4" customHeight="1" ht="130">
      <c r="A91"/>
      <c r="B91" s="10" t="str">
        <f>"23693"</f>
        <v>23693</v>
      </c>
      <c r="C91" s="11" t="s">
        <v>89</v>
      </c>
      <c r="D91" s="12">
        <v>234.0</v>
      </c>
    </row>
    <row r="92" spans="1:4" customHeight="1" ht="130">
      <c r="A92"/>
      <c r="B92" s="10" t="str">
        <f>"23694"</f>
        <v>23694</v>
      </c>
      <c r="C92" s="11" t="s">
        <v>90</v>
      </c>
      <c r="D92" s="12">
        <v>234.0</v>
      </c>
    </row>
    <row r="93" spans="1:4" customHeight="1" ht="130">
      <c r="A93"/>
      <c r="B93" s="10" t="str">
        <f>"23695"</f>
        <v>23695</v>
      </c>
      <c r="C93" s="11" t="s">
        <v>91</v>
      </c>
      <c r="D93" s="12">
        <v>234.0</v>
      </c>
    </row>
    <row r="94" spans="1:4" customHeight="1" ht="130">
      <c r="A94"/>
      <c r="B94" s="10" t="str">
        <f>"23697"</f>
        <v>23697</v>
      </c>
      <c r="C94" s="11" t="s">
        <v>92</v>
      </c>
      <c r="D94" s="12">
        <v>110.0</v>
      </c>
    </row>
    <row r="95" spans="1:4" customHeight="1" ht="130">
      <c r="A95"/>
      <c r="B95" s="10" t="str">
        <f>"24146"</f>
        <v>24146</v>
      </c>
      <c r="C95" s="11" t="s">
        <v>93</v>
      </c>
      <c r="D95" s="12">
        <v>278.0</v>
      </c>
    </row>
    <row r="96" spans="1:4" customHeight="1" ht="130">
      <c r="A96"/>
      <c r="B96" s="10" t="str">
        <f>"24147"</f>
        <v>24147</v>
      </c>
      <c r="C96" s="11" t="s">
        <v>94</v>
      </c>
      <c r="D96" s="12">
        <v>278.0</v>
      </c>
    </row>
    <row r="97" spans="1:4" customHeight="1" ht="130">
      <c r="A97"/>
      <c r="B97" s="10" t="str">
        <f>"24182"</f>
        <v>24182</v>
      </c>
      <c r="C97" s="11" t="s">
        <v>95</v>
      </c>
      <c r="D97" s="12">
        <v>262.0</v>
      </c>
    </row>
    <row r="98" spans="1:4" customHeight="1" ht="130">
      <c r="A98"/>
      <c r="B98" s="10" t="str">
        <f>"24435"</f>
        <v>24435</v>
      </c>
      <c r="C98" s="11" t="s">
        <v>96</v>
      </c>
      <c r="D98" s="12">
        <v>360.0</v>
      </c>
    </row>
    <row r="99" spans="1:4" customHeight="1" ht="130">
      <c r="A99"/>
      <c r="B99" s="10" t="str">
        <f>"25070"</f>
        <v>25070</v>
      </c>
      <c r="C99" s="11" t="s">
        <v>97</v>
      </c>
      <c r="D99" s="12">
        <v>78.0</v>
      </c>
    </row>
    <row r="100" spans="1:4" customHeight="1" ht="130">
      <c r="A100"/>
      <c r="B100" s="10" t="str">
        <f>"25071"</f>
        <v>25071</v>
      </c>
      <c r="C100" s="11" t="s">
        <v>98</v>
      </c>
      <c r="D100" s="12">
        <v>201.0</v>
      </c>
    </row>
    <row r="101" spans="1:4" customHeight="1" ht="130">
      <c r="A101"/>
      <c r="B101" s="10" t="str">
        <f>"25072"</f>
        <v>25072</v>
      </c>
      <c r="C101" s="11" t="s">
        <v>99</v>
      </c>
      <c r="D101" s="12">
        <v>388.0</v>
      </c>
    </row>
    <row r="102" spans="1:4" customHeight="1" ht="130">
      <c r="A102"/>
      <c r="B102" s="10" t="str">
        <f>"25199"</f>
        <v>25199</v>
      </c>
      <c r="C102" s="11" t="s">
        <v>100</v>
      </c>
      <c r="D102" s="12">
        <v>83.0</v>
      </c>
    </row>
    <row r="103" spans="1:4" customHeight="1" ht="130">
      <c r="A103"/>
      <c r="B103" s="10" t="str">
        <f>"25200"</f>
        <v>25200</v>
      </c>
      <c r="C103" s="11" t="s">
        <v>101</v>
      </c>
      <c r="D103" s="12">
        <v>206.0</v>
      </c>
    </row>
    <row r="104" spans="1:4" customHeight="1" ht="130">
      <c r="A104"/>
      <c r="B104" s="10" t="str">
        <f>"25201"</f>
        <v>25201</v>
      </c>
      <c r="C104" s="11" t="s">
        <v>102</v>
      </c>
      <c r="D104" s="12">
        <v>358.0</v>
      </c>
    </row>
    <row r="105" spans="1:4" customHeight="1" ht="130">
      <c r="A105"/>
      <c r="B105" s="10" t="str">
        <f>"27232"</f>
        <v>27232</v>
      </c>
      <c r="C105" s="11" t="s">
        <v>103</v>
      </c>
      <c r="D105" s="12">
        <v>135.0</v>
      </c>
    </row>
    <row r="106" spans="1:4" customHeight="1" ht="130">
      <c r="A106"/>
      <c r="B106" s="10" t="str">
        <f>"27233"</f>
        <v>27233</v>
      </c>
      <c r="C106" s="11" t="s">
        <v>104</v>
      </c>
      <c r="D106" s="12">
        <v>265.0</v>
      </c>
    </row>
    <row r="107" spans="1:4" customHeight="1" ht="130">
      <c r="A107"/>
      <c r="B107" s="10" t="str">
        <f>"27234"</f>
        <v>27234</v>
      </c>
      <c r="C107" s="11" t="s">
        <v>105</v>
      </c>
      <c r="D107" s="12">
        <v>440.0</v>
      </c>
    </row>
    <row r="108" spans="1:4" customHeight="1" ht="130">
      <c r="A108"/>
      <c r="B108" s="10" t="str">
        <f>"27235"</f>
        <v>27235</v>
      </c>
      <c r="C108" s="11" t="s">
        <v>106</v>
      </c>
      <c r="D108" s="12">
        <v>10.0</v>
      </c>
    </row>
    <row r="109" spans="1:4" customHeight="1" ht="130">
      <c r="A109"/>
      <c r="B109" s="10" t="str">
        <f>"27236"</f>
        <v>27236</v>
      </c>
      <c r="C109" s="11" t="s">
        <v>107</v>
      </c>
      <c r="D109" s="12">
        <v>12.0</v>
      </c>
    </row>
    <row r="110" spans="1:4" customHeight="1" ht="130">
      <c r="A110"/>
      <c r="B110" s="10" t="str">
        <f>"27237"</f>
        <v>27237</v>
      </c>
      <c r="C110" s="11" t="s">
        <v>108</v>
      </c>
      <c r="D110" s="12">
        <v>14.0</v>
      </c>
    </row>
    <row r="111" spans="1:4" customHeight="1" ht="130">
      <c r="A111"/>
      <c r="B111" s="10" t="str">
        <f>"27330"</f>
        <v>27330</v>
      </c>
      <c r="C111" s="11" t="s">
        <v>109</v>
      </c>
      <c r="D111" s="12">
        <v>350.0</v>
      </c>
    </row>
    <row r="112" spans="1:4" customHeight="1" ht="130">
      <c r="A112"/>
      <c r="B112" s="10" t="str">
        <f>"27331"</f>
        <v>27331</v>
      </c>
      <c r="C112" s="11" t="s">
        <v>110</v>
      </c>
      <c r="D112" s="12">
        <v>480.0</v>
      </c>
    </row>
    <row r="113" spans="1:4" customHeight="1" ht="130">
      <c r="A113"/>
      <c r="B113" s="10" t="str">
        <f>"27495"</f>
        <v>27495</v>
      </c>
      <c r="C113" s="11" t="s">
        <v>111</v>
      </c>
      <c r="D113" s="12">
        <v>312.0</v>
      </c>
    </row>
    <row r="114" spans="1:4" customHeight="1" ht="130">
      <c r="A114"/>
      <c r="B114" s="10" t="str">
        <f>"27496"</f>
        <v>27496</v>
      </c>
      <c r="C114" s="11" t="s">
        <v>112</v>
      </c>
      <c r="D114" s="12">
        <v>360.0</v>
      </c>
    </row>
    <row r="115" spans="1:4" customHeight="1" ht="130">
      <c r="A115"/>
      <c r="B115" s="10" t="str">
        <f>"27507"</f>
        <v>27507</v>
      </c>
      <c r="C115" s="11" t="s">
        <v>113</v>
      </c>
      <c r="D115" s="12">
        <v>12.0</v>
      </c>
    </row>
    <row r="116" spans="1:4" customHeight="1" ht="130">
      <c r="A116"/>
      <c r="B116" s="10" t="str">
        <f>"27508"</f>
        <v>27508</v>
      </c>
      <c r="C116" s="11" t="s">
        <v>114</v>
      </c>
      <c r="D116" s="12">
        <v>14.0</v>
      </c>
    </row>
    <row r="117" spans="1:4" customHeight="1" ht="130">
      <c r="A117"/>
      <c r="B117" s="10" t="str">
        <f>"27509"</f>
        <v>27509</v>
      </c>
      <c r="C117" s="11" t="s">
        <v>115</v>
      </c>
      <c r="D117" s="12">
        <v>16.0</v>
      </c>
    </row>
    <row r="118" spans="1:4" customHeight="1" ht="130">
      <c r="A118"/>
      <c r="B118" s="10" t="str">
        <f>"27879"</f>
        <v>27879</v>
      </c>
      <c r="C118" s="11" t="s">
        <v>116</v>
      </c>
      <c r="D118" s="12">
        <v>240.0</v>
      </c>
    </row>
    <row r="119" spans="1:4" customHeight="1" ht="130">
      <c r="A119"/>
      <c r="B119" s="10" t="str">
        <f>"28523"</f>
        <v>28523</v>
      </c>
      <c r="C119" s="11" t="s">
        <v>117</v>
      </c>
      <c r="D119" s="12">
        <v>150.0</v>
      </c>
    </row>
    <row r="120" spans="1:4" customHeight="1" ht="130">
      <c r="A120"/>
      <c r="B120" s="10" t="str">
        <f>"28720"</f>
        <v>28720</v>
      </c>
      <c r="C120" s="11" t="s">
        <v>118</v>
      </c>
      <c r="D120" s="12">
        <v>65.0</v>
      </c>
    </row>
    <row r="121" spans="1:4" customHeight="1" ht="130">
      <c r="A121"/>
      <c r="B121" s="10" t="str">
        <f>"28724"</f>
        <v>28724</v>
      </c>
      <c r="C121" s="11" t="s">
        <v>119</v>
      </c>
      <c r="D121" s="12">
        <v>130.0</v>
      </c>
    </row>
    <row r="122" spans="1:4" customHeight="1" ht="130">
      <c r="A122"/>
      <c r="B122" s="10" t="str">
        <f>"28725"</f>
        <v>28725</v>
      </c>
      <c r="C122" s="11" t="s">
        <v>120</v>
      </c>
      <c r="D122" s="12">
        <v>195.0</v>
      </c>
    </row>
    <row r="123" spans="1:4" customHeight="1" ht="130">
      <c r="A123"/>
      <c r="B123" s="10" t="str">
        <f>"28726"</f>
        <v>28726</v>
      </c>
      <c r="C123" s="11" t="s">
        <v>121</v>
      </c>
      <c r="D123" s="12">
        <v>220.0</v>
      </c>
    </row>
    <row r="124" spans="1:4" customHeight="1" ht="130">
      <c r="A124"/>
      <c r="B124" s="10" t="str">
        <f>"28727"</f>
        <v>28727</v>
      </c>
      <c r="C124" s="11" t="s">
        <v>122</v>
      </c>
      <c r="D124" s="12">
        <v>275.0</v>
      </c>
    </row>
    <row r="125" spans="1:4" customHeight="1" ht="130">
      <c r="A125"/>
      <c r="B125" s="10" t="str">
        <f>"28728"</f>
        <v>28728</v>
      </c>
      <c r="C125" s="11" t="s">
        <v>123</v>
      </c>
      <c r="D125" s="12">
        <v>550.0</v>
      </c>
    </row>
    <row r="126" spans="1:4" customHeight="1" ht="130">
      <c r="A126"/>
      <c r="B126" s="10" t="str">
        <f>"29057"</f>
        <v>29057</v>
      </c>
      <c r="C126" s="11" t="s">
        <v>124</v>
      </c>
      <c r="D126" s="12">
        <v>2300.0</v>
      </c>
    </row>
    <row r="127" spans="1:4" customHeight="1" ht="130">
      <c r="A127"/>
      <c r="B127" s="10" t="str">
        <f>"29420"</f>
        <v>29420</v>
      </c>
      <c r="C127" s="11" t="s">
        <v>125</v>
      </c>
      <c r="D127" s="12">
        <v>125.0</v>
      </c>
    </row>
    <row r="128" spans="1:4" customHeight="1" ht="130">
      <c r="A128"/>
      <c r="B128" s="10" t="str">
        <f>"29437"</f>
        <v>29437</v>
      </c>
      <c r="C128" s="11" t="s">
        <v>126</v>
      </c>
      <c r="D128" s="12">
        <v>580.0</v>
      </c>
    </row>
    <row r="129" spans="1:4" customHeight="1" ht="130">
      <c r="A129"/>
      <c r="B129" s="10" t="str">
        <f>"29438"</f>
        <v>29438</v>
      </c>
      <c r="C129" s="11" t="s">
        <v>127</v>
      </c>
      <c r="D129" s="12">
        <v>439.0</v>
      </c>
    </row>
    <row r="130" spans="1:4" customHeight="1" ht="130">
      <c r="A130"/>
      <c r="B130" s="10" t="str">
        <f>"29439"</f>
        <v>29439</v>
      </c>
      <c r="C130" s="11" t="s">
        <v>128</v>
      </c>
      <c r="D130" s="12">
        <v>273.0</v>
      </c>
    </row>
    <row r="131" spans="1:4" customHeight="1" ht="130">
      <c r="A131"/>
      <c r="B131" s="10" t="str">
        <f>"29440"</f>
        <v>29440</v>
      </c>
      <c r="C131" s="11" t="s">
        <v>129</v>
      </c>
      <c r="D131" s="12">
        <v>296.0</v>
      </c>
    </row>
    <row r="132" spans="1:4" customHeight="1" ht="130">
      <c r="A132"/>
      <c r="B132" s="10" t="str">
        <f>"29441"</f>
        <v>29441</v>
      </c>
      <c r="C132" s="11" t="s">
        <v>130</v>
      </c>
      <c r="D132" s="12">
        <v>497.0</v>
      </c>
    </row>
    <row r="133" spans="1:4" customHeight="1" ht="130">
      <c r="A133"/>
      <c r="B133" s="10" t="str">
        <f>"29442"</f>
        <v>29442</v>
      </c>
      <c r="C133" s="11" t="s">
        <v>131</v>
      </c>
      <c r="D133" s="12">
        <v>420.0</v>
      </c>
    </row>
    <row r="134" spans="1:4" customHeight="1" ht="130">
      <c r="A134"/>
      <c r="B134" s="10" t="str">
        <f>"29443"</f>
        <v>29443</v>
      </c>
      <c r="C134" s="11" t="s">
        <v>132</v>
      </c>
      <c r="D134" s="12">
        <v>307.0</v>
      </c>
    </row>
    <row r="135" spans="1:4" customHeight="1" ht="130">
      <c r="A135"/>
      <c r="B135" s="10" t="str">
        <f>"29445"</f>
        <v>29445</v>
      </c>
      <c r="C135" s="11" t="s">
        <v>133</v>
      </c>
      <c r="D135" s="12">
        <v>310.0</v>
      </c>
    </row>
    <row r="136" spans="1:4" customHeight="1" ht="130">
      <c r="A136"/>
      <c r="B136" s="10" t="str">
        <f>"29446"</f>
        <v>29446</v>
      </c>
      <c r="C136" s="11" t="s">
        <v>134</v>
      </c>
      <c r="D136" s="12">
        <v>310.0</v>
      </c>
    </row>
    <row r="137" spans="1:4" customHeight="1" ht="130">
      <c r="A137"/>
      <c r="B137" s="10" t="str">
        <f>"29447"</f>
        <v>29447</v>
      </c>
      <c r="C137" s="11" t="s">
        <v>135</v>
      </c>
      <c r="D137" s="12">
        <v>238.0</v>
      </c>
    </row>
    <row r="138" spans="1:4" customHeight="1" ht="130">
      <c r="A138"/>
      <c r="B138" s="10" t="str">
        <f>"29448"</f>
        <v>29448</v>
      </c>
      <c r="C138" s="11" t="s">
        <v>136</v>
      </c>
      <c r="D138" s="12">
        <v>220.0</v>
      </c>
    </row>
    <row r="139" spans="1:4" customHeight="1" ht="130">
      <c r="A139"/>
      <c r="B139" s="10" t="str">
        <f>"29449"</f>
        <v>29449</v>
      </c>
      <c r="C139" s="11" t="s">
        <v>137</v>
      </c>
      <c r="D139" s="12">
        <v>176.0</v>
      </c>
    </row>
    <row r="140" spans="1:4" customHeight="1" ht="130">
      <c r="A140"/>
      <c r="B140" s="10" t="str">
        <f>"29450"</f>
        <v>29450</v>
      </c>
      <c r="C140" s="11" t="s">
        <v>138</v>
      </c>
      <c r="D140" s="12">
        <v>234.0</v>
      </c>
    </row>
    <row r="141" spans="1:4" customHeight="1" ht="130">
      <c r="A141"/>
      <c r="B141" s="10" t="str">
        <f>"29451"</f>
        <v>29451</v>
      </c>
      <c r="C141" s="11" t="s">
        <v>139</v>
      </c>
      <c r="D141" s="12">
        <v>320.0</v>
      </c>
    </row>
    <row r="142" spans="1:4" customHeight="1" ht="130">
      <c r="A142"/>
      <c r="B142" s="10" t="str">
        <f>"29480"</f>
        <v>29480</v>
      </c>
      <c r="C142" s="11" t="s">
        <v>140</v>
      </c>
      <c r="D142" s="12">
        <v>120.0</v>
      </c>
    </row>
    <row r="143" spans="1:4" customHeight="1" ht="130">
      <c r="A143"/>
      <c r="B143" s="10" t="str">
        <f>"29496"</f>
        <v>29496</v>
      </c>
      <c r="C143" s="11" t="s">
        <v>141</v>
      </c>
      <c r="D143" s="12">
        <v>151.0</v>
      </c>
    </row>
    <row r="144" spans="1:4" customHeight="1" ht="130">
      <c r="A144"/>
      <c r="B144" s="10" t="str">
        <f>"29497"</f>
        <v>29497</v>
      </c>
      <c r="C144" s="11" t="s">
        <v>142</v>
      </c>
      <c r="D144" s="12">
        <v>221.0</v>
      </c>
    </row>
    <row r="145" spans="1:4" customHeight="1" ht="130">
      <c r="A145"/>
      <c r="B145" s="10" t="str">
        <f>"29498"</f>
        <v>29498</v>
      </c>
      <c r="C145" s="11" t="s">
        <v>143</v>
      </c>
      <c r="D145" s="12">
        <v>175.0</v>
      </c>
    </row>
    <row r="146" spans="1:4" customHeight="1" ht="130">
      <c r="A146"/>
      <c r="B146" s="10" t="str">
        <f>"29500"</f>
        <v>29500</v>
      </c>
      <c r="C146" s="11" t="s">
        <v>144</v>
      </c>
      <c r="D146" s="12">
        <v>101.0</v>
      </c>
    </row>
    <row r="147" spans="1:4" customHeight="1" ht="130">
      <c r="A147"/>
      <c r="B147" s="10" t="str">
        <f>"29501"</f>
        <v>29501</v>
      </c>
      <c r="C147" s="11" t="s">
        <v>145</v>
      </c>
      <c r="D147" s="12">
        <v>101.0</v>
      </c>
    </row>
    <row r="148" spans="1:4" customHeight="1" ht="130">
      <c r="A148"/>
      <c r="B148" s="10" t="str">
        <f>"29502"</f>
        <v>29502</v>
      </c>
      <c r="C148" s="11" t="s">
        <v>146</v>
      </c>
      <c r="D148" s="12">
        <v>108.0</v>
      </c>
    </row>
    <row r="149" spans="1:4" customHeight="1" ht="130">
      <c r="A149"/>
      <c r="B149" s="10" t="str">
        <f>"29506"</f>
        <v>29506</v>
      </c>
      <c r="C149" s="11" t="s">
        <v>147</v>
      </c>
      <c r="D149" s="12">
        <v>310.0</v>
      </c>
    </row>
    <row r="150" spans="1:4" customHeight="1" ht="130">
      <c r="A150"/>
      <c r="B150" s="10" t="str">
        <f>"29507"</f>
        <v>29507</v>
      </c>
      <c r="C150" s="11" t="s">
        <v>148</v>
      </c>
      <c r="D150" s="12">
        <v>310.0</v>
      </c>
    </row>
    <row r="151" spans="1:4" customHeight="1" ht="130">
      <c r="A151"/>
      <c r="B151" s="10" t="str">
        <f>"29632"</f>
        <v>29632</v>
      </c>
      <c r="C151" s="11" t="s">
        <v>149</v>
      </c>
      <c r="D151" s="12">
        <v>730.0</v>
      </c>
    </row>
    <row r="152" spans="1:4" customHeight="1" ht="130">
      <c r="A152"/>
      <c r="B152" s="10" t="str">
        <f>"29797"</f>
        <v>29797</v>
      </c>
      <c r="C152" s="11" t="s">
        <v>150</v>
      </c>
      <c r="D152" s="12">
        <v>43.0</v>
      </c>
    </row>
    <row r="153" spans="1:4" customHeight="1" ht="130">
      <c r="A153"/>
      <c r="B153" s="10" t="str">
        <f>"29798"</f>
        <v>29798</v>
      </c>
      <c r="C153" s="11" t="s">
        <v>151</v>
      </c>
      <c r="D153" s="12">
        <v>43.0</v>
      </c>
    </row>
    <row r="154" spans="1:4" customHeight="1" ht="130">
      <c r="A154"/>
      <c r="B154" s="10" t="str">
        <f>"29799"</f>
        <v>29799</v>
      </c>
      <c r="C154" s="11" t="s">
        <v>152</v>
      </c>
      <c r="D154" s="12">
        <v>43.0</v>
      </c>
    </row>
    <row r="155" spans="1:4" customHeight="1" ht="130">
      <c r="A155"/>
      <c r="B155" s="10" t="str">
        <f>"29800"</f>
        <v>29800</v>
      </c>
      <c r="C155" s="11" t="s">
        <v>153</v>
      </c>
      <c r="D155" s="12">
        <v>63.0</v>
      </c>
    </row>
    <row r="156" spans="1:4" customHeight="1" ht="130">
      <c r="A156"/>
      <c r="B156" s="10" t="str">
        <f>"29801"</f>
        <v>29801</v>
      </c>
      <c r="C156" s="11" t="s">
        <v>154</v>
      </c>
      <c r="D156" s="12">
        <v>90.0</v>
      </c>
    </row>
    <row r="157" spans="1:4" customHeight="1" ht="130">
      <c r="A157"/>
      <c r="B157" s="10" t="str">
        <f>"30040"</f>
        <v>30040</v>
      </c>
      <c r="C157" s="11" t="s">
        <v>155</v>
      </c>
      <c r="D157" s="12">
        <v>58.0</v>
      </c>
    </row>
    <row r="158" spans="1:4" customHeight="1" ht="130">
      <c r="A158"/>
      <c r="B158" s="10" t="str">
        <f>"30041"</f>
        <v>30041</v>
      </c>
      <c r="C158" s="11" t="s">
        <v>156</v>
      </c>
      <c r="D158" s="12">
        <v>58.0</v>
      </c>
    </row>
    <row r="159" spans="1:4" customHeight="1" ht="130">
      <c r="A159"/>
      <c r="B159" s="10" t="str">
        <f>"30042"</f>
        <v>30042</v>
      </c>
      <c r="C159" s="11" t="s">
        <v>157</v>
      </c>
      <c r="D159" s="12">
        <v>50.0</v>
      </c>
    </row>
    <row r="160" spans="1:4" customHeight="1" ht="130">
      <c r="A160"/>
      <c r="B160" s="10" t="str">
        <f>"30043"</f>
        <v>30043</v>
      </c>
      <c r="C160" s="11" t="s">
        <v>158</v>
      </c>
      <c r="D160" s="12">
        <v>50.0</v>
      </c>
    </row>
    <row r="161" spans="1:4" customHeight="1" ht="130">
      <c r="A161"/>
      <c r="B161" s="10" t="str">
        <f>"30044"</f>
        <v>30044</v>
      </c>
      <c r="C161" s="11" t="s">
        <v>159</v>
      </c>
      <c r="D161" s="12">
        <v>47.0</v>
      </c>
    </row>
    <row r="162" spans="1:4" customHeight="1" ht="130">
      <c r="A162"/>
      <c r="B162" s="10" t="str">
        <f>"30045"</f>
        <v>30045</v>
      </c>
      <c r="C162" s="11" t="s">
        <v>160</v>
      </c>
      <c r="D162" s="12">
        <v>47.0</v>
      </c>
    </row>
    <row r="163" spans="1:4" customHeight="1" ht="130">
      <c r="A163"/>
      <c r="B163" s="10" t="str">
        <f>"30144"</f>
        <v>30144</v>
      </c>
      <c r="C163" s="11" t="s">
        <v>161</v>
      </c>
      <c r="D163" s="12">
        <v>471.0</v>
      </c>
    </row>
    <row r="164" spans="1:4" customHeight="1" ht="130">
      <c r="A164"/>
      <c r="B164" s="10" t="str">
        <f>"30279"</f>
        <v>30279</v>
      </c>
      <c r="C164" s="11" t="s">
        <v>162</v>
      </c>
      <c r="D164" s="12">
        <v>680.0</v>
      </c>
    </row>
    <row r="165" spans="1:4" customHeight="1" ht="130">
      <c r="A165"/>
      <c r="B165" s="10" t="str">
        <f>"30287"</f>
        <v>30287</v>
      </c>
      <c r="C165" s="11" t="s">
        <v>163</v>
      </c>
      <c r="D165" s="12">
        <v>5.0</v>
      </c>
    </row>
    <row r="166" spans="1:4" customHeight="1" ht="130">
      <c r="A166"/>
      <c r="B166" s="10" t="str">
        <f>"30288"</f>
        <v>30288</v>
      </c>
      <c r="C166" s="11" t="s">
        <v>164</v>
      </c>
      <c r="D166" s="12">
        <v>6.0</v>
      </c>
    </row>
    <row r="167" spans="1:4" customHeight="1" ht="130">
      <c r="A167"/>
      <c r="B167" s="10" t="str">
        <f>"30289"</f>
        <v>30289</v>
      </c>
      <c r="C167" s="11" t="s">
        <v>165</v>
      </c>
      <c r="D167" s="12">
        <v>18.0</v>
      </c>
    </row>
    <row r="168" spans="1:4" customHeight="1" ht="130">
      <c r="A168"/>
      <c r="B168" s="10" t="str">
        <f>"30290"</f>
        <v>30290</v>
      </c>
      <c r="C168" s="11" t="s">
        <v>166</v>
      </c>
      <c r="D168" s="12">
        <v>6.0</v>
      </c>
    </row>
    <row r="169" spans="1:4" customHeight="1" ht="130">
      <c r="A169"/>
      <c r="B169" s="10" t="str">
        <f>"30291"</f>
        <v>30291</v>
      </c>
      <c r="C169" s="11" t="s">
        <v>167</v>
      </c>
      <c r="D169" s="12">
        <v>11.0</v>
      </c>
    </row>
    <row r="170" spans="1:4" customHeight="1" ht="130">
      <c r="A170"/>
      <c r="B170" s="10" t="str">
        <f>"30292"</f>
        <v>30292</v>
      </c>
      <c r="C170" s="11" t="s">
        <v>168</v>
      </c>
      <c r="D170" s="12">
        <v>15.0</v>
      </c>
    </row>
    <row r="171" spans="1:4" customHeight="1" ht="130">
      <c r="A171"/>
      <c r="B171" s="10" t="str">
        <f>"30293"</f>
        <v>30293</v>
      </c>
      <c r="C171" s="11" t="s">
        <v>169</v>
      </c>
      <c r="D171" s="12">
        <v>16.0</v>
      </c>
    </row>
    <row r="172" spans="1:4" customHeight="1" ht="130">
      <c r="A172"/>
      <c r="B172" s="10" t="str">
        <f>"30294"</f>
        <v>30294</v>
      </c>
      <c r="C172" s="11" t="s">
        <v>170</v>
      </c>
      <c r="D172" s="12">
        <v>18.0</v>
      </c>
    </row>
    <row r="173" spans="1:4" customHeight="1" ht="130">
      <c r="A173"/>
      <c r="B173" s="10" t="str">
        <f>"30295"</f>
        <v>30295</v>
      </c>
      <c r="C173" s="11" t="s">
        <v>171</v>
      </c>
      <c r="D173" s="12">
        <v>5.0</v>
      </c>
    </row>
    <row r="174" spans="1:4" customHeight="1" ht="130">
      <c r="A174"/>
      <c r="B174" s="10" t="str">
        <f>"30296"</f>
        <v>30296</v>
      </c>
      <c r="C174" s="11" t="s">
        <v>172</v>
      </c>
      <c r="D174" s="12">
        <v>8.0</v>
      </c>
    </row>
    <row r="175" spans="1:4" customHeight="1" ht="130">
      <c r="A175"/>
      <c r="B175" s="10" t="str">
        <f>"30297"</f>
        <v>30297</v>
      </c>
      <c r="C175" s="11" t="s">
        <v>173</v>
      </c>
      <c r="D175" s="12">
        <v>8.0</v>
      </c>
    </row>
    <row r="176" spans="1:4" customHeight="1" ht="130">
      <c r="A176"/>
      <c r="B176" s="10" t="str">
        <f>"30298"</f>
        <v>30298</v>
      </c>
      <c r="C176" s="11" t="s">
        <v>174</v>
      </c>
      <c r="D176" s="12">
        <v>4.0</v>
      </c>
    </row>
    <row r="177" spans="1:4" customHeight="1" ht="130">
      <c r="A177"/>
      <c r="B177" s="10" t="str">
        <f>"30299"</f>
        <v>30299</v>
      </c>
      <c r="C177" s="11" t="s">
        <v>175</v>
      </c>
      <c r="D177" s="12">
        <v>5.0</v>
      </c>
    </row>
    <row r="178" spans="1:4" customHeight="1" ht="130">
      <c r="A178"/>
      <c r="B178" s="10" t="str">
        <f>"30300"</f>
        <v>30300</v>
      </c>
      <c r="C178" s="11" t="s">
        <v>176</v>
      </c>
      <c r="D178" s="12">
        <v>6.0</v>
      </c>
    </row>
    <row r="179" spans="1:4" customHeight="1" ht="130">
      <c r="A179"/>
      <c r="B179" s="10" t="str">
        <f>"30301"</f>
        <v>30301</v>
      </c>
      <c r="C179" s="11" t="s">
        <v>177</v>
      </c>
      <c r="D179" s="12">
        <v>9.0</v>
      </c>
    </row>
    <row r="180" spans="1:4" customHeight="1" ht="130">
      <c r="A180"/>
      <c r="B180" s="10" t="str">
        <f>"30302"</f>
        <v>30302</v>
      </c>
      <c r="C180" s="11" t="s">
        <v>178</v>
      </c>
      <c r="D180" s="12">
        <v>13.0</v>
      </c>
    </row>
    <row r="181" spans="1:4" customHeight="1" ht="130">
      <c r="A181"/>
      <c r="B181" s="10" t="str">
        <f>"30303"</f>
        <v>30303</v>
      </c>
      <c r="C181" s="11" t="s">
        <v>179</v>
      </c>
      <c r="D181" s="12">
        <v>10.0</v>
      </c>
    </row>
    <row r="182" spans="1:4" customHeight="1" ht="130">
      <c r="A182"/>
      <c r="B182" s="10" t="str">
        <f>"30304"</f>
        <v>30304</v>
      </c>
      <c r="C182" s="11" t="s">
        <v>180</v>
      </c>
      <c r="D182" s="12">
        <v>17.0</v>
      </c>
    </row>
    <row r="183" spans="1:4" customHeight="1" ht="130">
      <c r="A183"/>
      <c r="B183" s="10" t="str">
        <f>"30305"</f>
        <v>30305</v>
      </c>
      <c r="C183" s="11" t="s">
        <v>181</v>
      </c>
      <c r="D183" s="12">
        <v>20.0</v>
      </c>
    </row>
    <row r="184" spans="1:4" customHeight="1" ht="130">
      <c r="A184"/>
      <c r="B184" s="10" t="str">
        <f>"30306"</f>
        <v>30306</v>
      </c>
      <c r="C184" s="11" t="s">
        <v>182</v>
      </c>
      <c r="D184" s="12">
        <v>18.0</v>
      </c>
    </row>
    <row r="185" spans="1:4" customHeight="1" ht="130">
      <c r="A185"/>
      <c r="B185" s="10" t="str">
        <f>"30307"</f>
        <v>30307</v>
      </c>
      <c r="C185" s="11" t="s">
        <v>183</v>
      </c>
      <c r="D185" s="12">
        <v>20.0</v>
      </c>
    </row>
    <row r="186" spans="1:4" customHeight="1" ht="130">
      <c r="A186"/>
      <c r="B186" s="10" t="str">
        <f>"30308"</f>
        <v>30308</v>
      </c>
      <c r="C186" s="11" t="s">
        <v>184</v>
      </c>
      <c r="D186" s="12">
        <v>22.0</v>
      </c>
    </row>
    <row r="187" spans="1:4" customHeight="1" ht="130">
      <c r="A187"/>
      <c r="B187" s="10" t="str">
        <f>"30309"</f>
        <v>30309</v>
      </c>
      <c r="C187" s="11" t="s">
        <v>185</v>
      </c>
      <c r="D187" s="12">
        <v>20.0</v>
      </c>
    </row>
    <row r="188" spans="1:4" customHeight="1" ht="130">
      <c r="A188"/>
      <c r="B188" s="10" t="str">
        <f>"30310"</f>
        <v>30310</v>
      </c>
      <c r="C188" s="11" t="s">
        <v>186</v>
      </c>
      <c r="D188" s="12">
        <v>22.0</v>
      </c>
    </row>
    <row r="189" spans="1:4" customHeight="1" ht="130">
      <c r="A189"/>
      <c r="B189" s="10" t="str">
        <f>"30311"</f>
        <v>30311</v>
      </c>
      <c r="C189" s="11" t="s">
        <v>187</v>
      </c>
      <c r="D189" s="12">
        <v>31.0</v>
      </c>
    </row>
    <row r="190" spans="1:4" customHeight="1" ht="130">
      <c r="A190"/>
      <c r="B190" s="10" t="str">
        <f>"30312"</f>
        <v>30312</v>
      </c>
      <c r="C190" s="11" t="s">
        <v>188</v>
      </c>
      <c r="D190" s="12">
        <v>47.0</v>
      </c>
    </row>
    <row r="191" spans="1:4" customHeight="1" ht="130">
      <c r="A191"/>
      <c r="B191" s="10" t="str">
        <f>"30313"</f>
        <v>30313</v>
      </c>
      <c r="C191" s="11" t="s">
        <v>189</v>
      </c>
      <c r="D191" s="12">
        <v>68.0</v>
      </c>
    </row>
    <row r="192" spans="1:4" customHeight="1" ht="130">
      <c r="A192"/>
      <c r="B192" s="10" t="str">
        <f>"30314"</f>
        <v>30314</v>
      </c>
      <c r="C192" s="11" t="s">
        <v>190</v>
      </c>
      <c r="D192" s="12">
        <v>75.0</v>
      </c>
    </row>
    <row r="193" spans="1:4" customHeight="1" ht="130">
      <c r="A193"/>
      <c r="B193" s="10" t="str">
        <f>"30315"</f>
        <v>30315</v>
      </c>
      <c r="C193" s="11" t="s">
        <v>191</v>
      </c>
      <c r="D193" s="12">
        <v>320.0</v>
      </c>
    </row>
    <row r="194" spans="1:4" customHeight="1" ht="130">
      <c r="A194"/>
      <c r="B194" s="10" t="str">
        <f>"30316"</f>
        <v>30316</v>
      </c>
      <c r="C194" s="11" t="s">
        <v>192</v>
      </c>
      <c r="D194" s="12">
        <v>475.0</v>
      </c>
    </row>
    <row r="195" spans="1:4" customHeight="1" ht="130">
      <c r="A195"/>
      <c r="B195" s="10" t="str">
        <f>"30317"</f>
        <v>30317</v>
      </c>
      <c r="C195" s="11" t="s">
        <v>193</v>
      </c>
      <c r="D195" s="12">
        <v>77.0</v>
      </c>
    </row>
    <row r="196" spans="1:4" customHeight="1" ht="130">
      <c r="A196"/>
      <c r="B196" s="10" t="str">
        <f>"30318"</f>
        <v>30318</v>
      </c>
      <c r="C196" s="11" t="s">
        <v>194</v>
      </c>
      <c r="D196" s="12">
        <v>75.0</v>
      </c>
    </row>
    <row r="197" spans="1:4" customHeight="1" ht="130">
      <c r="A197"/>
      <c r="B197" s="10" t="str">
        <f>"30319"</f>
        <v>30319</v>
      </c>
      <c r="C197" s="11" t="s">
        <v>195</v>
      </c>
      <c r="D197" s="12">
        <v>11.0</v>
      </c>
    </row>
    <row r="198" spans="1:4" customHeight="1" ht="130">
      <c r="A198"/>
      <c r="B198" s="10" t="str">
        <f>"30418"</f>
        <v>30418</v>
      </c>
      <c r="C198" s="11" t="s">
        <v>196</v>
      </c>
      <c r="D198" s="12">
        <v>580.0</v>
      </c>
    </row>
    <row r="199" spans="1:4" customHeight="1" ht="130">
      <c r="A199"/>
      <c r="B199" s="10" t="str">
        <f>"30593"</f>
        <v>30593</v>
      </c>
      <c r="C199" s="11" t="s">
        <v>197</v>
      </c>
      <c r="D199" s="12">
        <v>6.0</v>
      </c>
    </row>
    <row r="200" spans="1:4" customHeight="1" ht="130">
      <c r="A200"/>
      <c r="B200" s="10" t="str">
        <f>"30594"</f>
        <v>30594</v>
      </c>
      <c r="C200" s="11" t="s">
        <v>198</v>
      </c>
      <c r="D200" s="12">
        <v>12.0</v>
      </c>
    </row>
    <row r="201" spans="1:4" customHeight="1" ht="130">
      <c r="A201"/>
      <c r="B201" s="10" t="str">
        <f>"30595"</f>
        <v>30595</v>
      </c>
      <c r="C201" s="11" t="s">
        <v>199</v>
      </c>
      <c r="D201" s="12">
        <v>52.0</v>
      </c>
    </row>
    <row r="202" spans="1:4" customHeight="1" ht="130">
      <c r="A202"/>
      <c r="B202" s="10" t="str">
        <f>"30832"</f>
        <v>30832</v>
      </c>
      <c r="C202" s="11" t="s">
        <v>200</v>
      </c>
      <c r="D202" s="12">
        <v>193.0</v>
      </c>
    </row>
    <row r="203" spans="1:4" customHeight="1" ht="130">
      <c r="A203"/>
      <c r="B203" s="10" t="str">
        <f>"30834"</f>
        <v>30834</v>
      </c>
      <c r="C203" s="11" t="s">
        <v>201</v>
      </c>
      <c r="D203" s="12">
        <v>605.0</v>
      </c>
    </row>
    <row r="204" spans="1:4" customHeight="1" ht="130">
      <c r="A204"/>
      <c r="B204" s="10" t="str">
        <f>"30968"</f>
        <v>30968</v>
      </c>
      <c r="C204" s="11" t="s">
        <v>202</v>
      </c>
      <c r="D204" s="12">
        <v>167.0</v>
      </c>
    </row>
    <row r="205" spans="1:4" customHeight="1" ht="130">
      <c r="A205"/>
      <c r="B205" s="10" t="str">
        <f>"31051"</f>
        <v>31051</v>
      </c>
      <c r="C205" s="11" t="s">
        <v>203</v>
      </c>
      <c r="D205" s="12">
        <v>30.0</v>
      </c>
    </row>
    <row r="206" spans="1:4" customHeight="1" ht="130">
      <c r="A206"/>
      <c r="B206" s="10" t="str">
        <f>"31053"</f>
        <v>31053</v>
      </c>
      <c r="C206" s="11" t="s">
        <v>204</v>
      </c>
      <c r="D206" s="12">
        <v>5.0</v>
      </c>
    </row>
    <row r="207" spans="1:4" customHeight="1" ht="130">
      <c r="A207"/>
      <c r="B207" s="10" t="str">
        <f>"31054"</f>
        <v>31054</v>
      </c>
      <c r="C207" s="11" t="s">
        <v>205</v>
      </c>
      <c r="D207" s="12">
        <v>7.0</v>
      </c>
    </row>
    <row r="208" spans="1:4" customHeight="1" ht="130">
      <c r="A208"/>
      <c r="B208" s="10" t="str">
        <f>"31055"</f>
        <v>31055</v>
      </c>
      <c r="C208" s="11" t="s">
        <v>206</v>
      </c>
      <c r="D208" s="12">
        <v>13.0</v>
      </c>
    </row>
    <row r="209" spans="1:4" customHeight="1" ht="130">
      <c r="A209"/>
      <c r="B209" s="10" t="str">
        <f>"31057"</f>
        <v>31057</v>
      </c>
      <c r="C209" s="11" t="s">
        <v>207</v>
      </c>
      <c r="D209" s="12">
        <v>5.0</v>
      </c>
    </row>
    <row r="210" spans="1:4" customHeight="1" ht="130">
      <c r="A210"/>
      <c r="B210" s="10" t="str">
        <f>"31058"</f>
        <v>31058</v>
      </c>
      <c r="C210" s="11" t="s">
        <v>208</v>
      </c>
      <c r="D210" s="12">
        <v>20.0</v>
      </c>
    </row>
    <row r="211" spans="1:4" customHeight="1" ht="130">
      <c r="A211"/>
      <c r="B211" s="10" t="str">
        <f>"31059"</f>
        <v>31059</v>
      </c>
      <c r="C211" s="11" t="s">
        <v>209</v>
      </c>
      <c r="D211" s="12">
        <v>6.0</v>
      </c>
    </row>
    <row r="212" spans="1:4" customHeight="1" ht="130">
      <c r="A212"/>
      <c r="B212" s="10" t="str">
        <f>"31097"</f>
        <v>31097</v>
      </c>
      <c r="C212" s="11" t="s">
        <v>210</v>
      </c>
      <c r="D212" s="12">
        <v>360.0</v>
      </c>
    </row>
    <row r="213" spans="1:4" customHeight="1" ht="130">
      <c r="A213"/>
      <c r="B213" s="10" t="str">
        <f>"31099"</f>
        <v>31099</v>
      </c>
      <c r="C213" s="11" t="s">
        <v>211</v>
      </c>
      <c r="D213" s="12">
        <v>310.0</v>
      </c>
    </row>
    <row r="214" spans="1:4" customHeight="1" ht="130">
      <c r="A214"/>
      <c r="B214" s="10" t="str">
        <f>"31101"</f>
        <v>31101</v>
      </c>
      <c r="C214" s="11" t="s">
        <v>212</v>
      </c>
      <c r="D214" s="12">
        <v>690.0</v>
      </c>
    </row>
    <row r="215" spans="1:4" customHeight="1" ht="130">
      <c r="A215"/>
      <c r="B215" s="10" t="str">
        <f>"31102"</f>
        <v>31102</v>
      </c>
      <c r="C215" s="11" t="s">
        <v>213</v>
      </c>
      <c r="D215" s="12">
        <v>690.0</v>
      </c>
    </row>
    <row r="216" spans="1:4" customHeight="1" ht="130">
      <c r="A216"/>
      <c r="B216" s="10" t="str">
        <f>"31401"</f>
        <v>31401</v>
      </c>
      <c r="C216" s="11" t="s">
        <v>214</v>
      </c>
      <c r="D216" s="12">
        <v>734.0</v>
      </c>
    </row>
    <row r="217" spans="1:4" customHeight="1" ht="130">
      <c r="A217"/>
      <c r="B217" s="10" t="str">
        <f>"31402"</f>
        <v>31402</v>
      </c>
      <c r="C217" s="11" t="s">
        <v>215</v>
      </c>
      <c r="D217" s="12">
        <v>665.0</v>
      </c>
    </row>
    <row r="218" spans="1:4" customHeight="1" ht="130">
      <c r="A218"/>
      <c r="B218" s="10" t="str">
        <f>"31403"</f>
        <v>31403</v>
      </c>
      <c r="C218" s="11" t="s">
        <v>216</v>
      </c>
      <c r="D218" s="12">
        <v>665.0</v>
      </c>
    </row>
    <row r="219" spans="1:4" customHeight="1" ht="130">
      <c r="A219"/>
      <c r="B219" s="10" t="str">
        <f>"31440"</f>
        <v>31440</v>
      </c>
      <c r="C219" s="11" t="s">
        <v>217</v>
      </c>
      <c r="D219" s="12">
        <v>340.0</v>
      </c>
    </row>
    <row r="220" spans="1:4" customHeight="1" ht="130">
      <c r="A220"/>
      <c r="B220" s="10" t="str">
        <f>"31460"</f>
        <v>31460</v>
      </c>
      <c r="C220" s="11" t="s">
        <v>218</v>
      </c>
      <c r="D220" s="12">
        <v>600.0</v>
      </c>
    </row>
    <row r="221" spans="1:4" customHeight="1" ht="130">
      <c r="A221"/>
      <c r="B221" s="10" t="str">
        <f>"31461"</f>
        <v>31461</v>
      </c>
      <c r="C221" s="11" t="s">
        <v>219</v>
      </c>
      <c r="D221" s="12">
        <v>530.0</v>
      </c>
    </row>
    <row r="222" spans="1:4" customHeight="1" ht="130">
      <c r="A222"/>
      <c r="B222" s="10" t="str">
        <f>"31462"</f>
        <v>31462</v>
      </c>
      <c r="C222" s="11" t="s">
        <v>220</v>
      </c>
      <c r="D222" s="12">
        <v>1050.0</v>
      </c>
    </row>
    <row r="223" spans="1:4" customHeight="1" ht="130">
      <c r="A223"/>
      <c r="B223" s="10" t="str">
        <f>"31557"</f>
        <v>31557</v>
      </c>
      <c r="C223" s="11" t="s">
        <v>221</v>
      </c>
      <c r="D223" s="12">
        <v>730.0</v>
      </c>
    </row>
    <row r="224" spans="1:4" customHeight="1" ht="130">
      <c r="A224"/>
      <c r="B224" s="10" t="str">
        <f>"31614"</f>
        <v>31614</v>
      </c>
      <c r="C224" s="11" t="s">
        <v>222</v>
      </c>
      <c r="D224" s="12">
        <v>27.0</v>
      </c>
    </row>
    <row r="225" spans="1:4" customHeight="1" ht="130">
      <c r="A225"/>
      <c r="B225" s="10" t="str">
        <f>"31615"</f>
        <v>31615</v>
      </c>
      <c r="C225" s="11" t="s">
        <v>223</v>
      </c>
      <c r="D225" s="12">
        <v>45.0</v>
      </c>
    </row>
    <row r="226" spans="1:4" customHeight="1" ht="130">
      <c r="A226"/>
      <c r="B226" s="10" t="str">
        <f>"31616"</f>
        <v>31616</v>
      </c>
      <c r="C226" s="11" t="s">
        <v>224</v>
      </c>
      <c r="D226" s="12">
        <v>72.0</v>
      </c>
    </row>
    <row r="227" spans="1:4" customHeight="1" ht="130">
      <c r="A227"/>
      <c r="B227" s="10" t="str">
        <f>"31617"</f>
        <v>31617</v>
      </c>
      <c r="C227" s="11" t="s">
        <v>225</v>
      </c>
      <c r="D227" s="12">
        <v>90.0</v>
      </c>
    </row>
    <row r="228" spans="1:4" customHeight="1" ht="130">
      <c r="A228"/>
      <c r="B228" s="10" t="str">
        <f>"31618"</f>
        <v>31618</v>
      </c>
      <c r="C228" s="11" t="s">
        <v>226</v>
      </c>
      <c r="D228" s="12">
        <v>165.0</v>
      </c>
    </row>
    <row r="229" spans="1:4" customHeight="1" ht="130">
      <c r="A229"/>
      <c r="B229" s="10" t="str">
        <f>"32079"</f>
        <v>32079</v>
      </c>
      <c r="C229" s="11" t="s">
        <v>227</v>
      </c>
      <c r="D229" s="12">
        <v>190.0</v>
      </c>
    </row>
    <row r="230" spans="1:4" customHeight="1" ht="130">
      <c r="A230"/>
      <c r="B230" s="10" t="str">
        <f>"32082"</f>
        <v>32082</v>
      </c>
      <c r="C230" s="11" t="s">
        <v>228</v>
      </c>
      <c r="D230" s="12">
        <v>840.0</v>
      </c>
    </row>
    <row r="231" spans="1:4" customHeight="1" ht="130">
      <c r="A231"/>
      <c r="B231" s="10" t="str">
        <f>"32083"</f>
        <v>32083</v>
      </c>
      <c r="C231" s="11" t="s">
        <v>229</v>
      </c>
      <c r="D231" s="12">
        <v>175.0</v>
      </c>
    </row>
    <row r="232" spans="1:4" customHeight="1" ht="130">
      <c r="A232"/>
      <c r="B232" s="10" t="str">
        <f>"32241"</f>
        <v>32241</v>
      </c>
      <c r="C232" s="11" t="s">
        <v>230</v>
      </c>
      <c r="D232" s="12">
        <v>75.0</v>
      </c>
    </row>
    <row r="233" spans="1:4" customHeight="1" ht="130">
      <c r="A233"/>
      <c r="B233" s="10" t="str">
        <f>"32578"</f>
        <v>32578</v>
      </c>
      <c r="C233" s="11" t="s">
        <v>231</v>
      </c>
      <c r="D233" s="12">
        <v>570.0</v>
      </c>
    </row>
    <row r="234" spans="1:4" customHeight="1" ht="130">
      <c r="A234"/>
      <c r="B234" s="10" t="str">
        <f>"32733"</f>
        <v>32733</v>
      </c>
      <c r="C234" s="11" t="s">
        <v>232</v>
      </c>
      <c r="D234" s="12">
        <v>26.0</v>
      </c>
    </row>
    <row r="235" spans="1:4" customHeight="1" ht="130">
      <c r="A235"/>
      <c r="B235" s="10" t="str">
        <f>"32734"</f>
        <v>32734</v>
      </c>
      <c r="C235" s="11" t="s">
        <v>233</v>
      </c>
      <c r="D235" s="12">
        <v>26.0</v>
      </c>
    </row>
    <row r="236" spans="1:4" customHeight="1" ht="130">
      <c r="A236"/>
      <c r="B236" s="10" t="str">
        <f>"32735"</f>
        <v>32735</v>
      </c>
      <c r="C236" s="11" t="s">
        <v>234</v>
      </c>
      <c r="D236" s="12">
        <v>28.0</v>
      </c>
    </row>
    <row r="237" spans="1:4" customHeight="1" ht="130">
      <c r="A237"/>
      <c r="B237" s="10" t="str">
        <f>"32736"</f>
        <v>32736</v>
      </c>
      <c r="C237" s="11" t="s">
        <v>235</v>
      </c>
      <c r="D237" s="12">
        <v>40.0</v>
      </c>
    </row>
    <row r="238" spans="1:4" customHeight="1" ht="130">
      <c r="A238"/>
      <c r="B238" s="10" t="str">
        <f>"32755"</f>
        <v>32755</v>
      </c>
      <c r="C238" s="11" t="s">
        <v>236</v>
      </c>
      <c r="D238" s="12">
        <v>91.0</v>
      </c>
    </row>
    <row r="239" spans="1:4" customHeight="1" ht="130">
      <c r="A239"/>
      <c r="B239" s="10" t="str">
        <f>"32757"</f>
        <v>32757</v>
      </c>
      <c r="C239" s="11" t="s">
        <v>237</v>
      </c>
      <c r="D239" s="12">
        <v>98.0</v>
      </c>
    </row>
    <row r="240" spans="1:4" customHeight="1" ht="130">
      <c r="A240"/>
      <c r="B240" s="10" t="str">
        <f>"32758"</f>
        <v>32758</v>
      </c>
      <c r="C240" s="11" t="s">
        <v>238</v>
      </c>
      <c r="D240" s="12">
        <v>165.0</v>
      </c>
    </row>
    <row r="241" spans="1:4" customHeight="1" ht="130">
      <c r="A241"/>
      <c r="B241" s="10" t="str">
        <f>"32759"</f>
        <v>32759</v>
      </c>
      <c r="C241" s="11" t="s">
        <v>239</v>
      </c>
      <c r="D241" s="12">
        <v>143.0</v>
      </c>
    </row>
    <row r="242" spans="1:4" customHeight="1" ht="130">
      <c r="A242"/>
      <c r="B242" s="10" t="str">
        <f>"32760"</f>
        <v>32760</v>
      </c>
      <c r="C242" s="11" t="s">
        <v>240</v>
      </c>
      <c r="D242" s="12">
        <v>170.0</v>
      </c>
    </row>
    <row r="243" spans="1:4" customHeight="1" ht="130">
      <c r="A243"/>
      <c r="B243" s="10" t="str">
        <f>"32761"</f>
        <v>32761</v>
      </c>
      <c r="C243" s="11" t="s">
        <v>241</v>
      </c>
      <c r="D243" s="12">
        <v>96.0</v>
      </c>
    </row>
    <row r="244" spans="1:4" customHeight="1" ht="130">
      <c r="A244"/>
      <c r="B244" s="10" t="str">
        <f>"32762"</f>
        <v>32762</v>
      </c>
      <c r="C244" s="11" t="s">
        <v>242</v>
      </c>
      <c r="D244" s="12">
        <v>116.0</v>
      </c>
    </row>
    <row r="245" spans="1:4" customHeight="1" ht="130">
      <c r="A245"/>
      <c r="B245" s="10" t="str">
        <f>"32763"</f>
        <v>32763</v>
      </c>
      <c r="C245" s="11" t="s">
        <v>243</v>
      </c>
      <c r="D245" s="12">
        <v>116.0</v>
      </c>
    </row>
    <row r="246" spans="1:4" customHeight="1" ht="130">
      <c r="A246"/>
      <c r="B246" s="10" t="str">
        <f>"32764"</f>
        <v>32764</v>
      </c>
      <c r="C246" s="11" t="s">
        <v>244</v>
      </c>
      <c r="D246" s="12">
        <v>87.0</v>
      </c>
    </row>
    <row r="247" spans="1:4" customHeight="1" ht="130">
      <c r="A247"/>
      <c r="B247" s="10" t="str">
        <f>"32765"</f>
        <v>32765</v>
      </c>
      <c r="C247" s="11" t="s">
        <v>245</v>
      </c>
      <c r="D247" s="12">
        <v>95.0</v>
      </c>
    </row>
    <row r="248" spans="1:4" customHeight="1" ht="130">
      <c r="A248"/>
      <c r="B248" s="10" t="str">
        <f>"32767"</f>
        <v>32767</v>
      </c>
      <c r="C248" s="11" t="s">
        <v>246</v>
      </c>
      <c r="D248" s="12">
        <v>102.0</v>
      </c>
    </row>
    <row r="249" spans="1:4" customHeight="1" ht="130">
      <c r="A249"/>
      <c r="B249" s="10" t="str">
        <f>"32768"</f>
        <v>32768</v>
      </c>
      <c r="C249" s="11" t="s">
        <v>247</v>
      </c>
      <c r="D249" s="12">
        <v>130.0</v>
      </c>
    </row>
    <row r="250" spans="1:4" customHeight="1" ht="130">
      <c r="A250"/>
      <c r="B250" s="10" t="str">
        <f>"32782"</f>
        <v>32782</v>
      </c>
      <c r="C250" s="11" t="s">
        <v>248</v>
      </c>
      <c r="D250" s="12">
        <v>50.0</v>
      </c>
    </row>
    <row r="251" spans="1:4" customHeight="1" ht="130">
      <c r="A251"/>
      <c r="B251" s="10" t="str">
        <f>"32783"</f>
        <v>32783</v>
      </c>
      <c r="C251" s="11" t="s">
        <v>249</v>
      </c>
      <c r="D251" s="12">
        <v>57.0</v>
      </c>
    </row>
    <row r="252" spans="1:4" customHeight="1" ht="130">
      <c r="A252"/>
      <c r="B252" s="10" t="str">
        <f>"32784"</f>
        <v>32784</v>
      </c>
      <c r="C252" s="11" t="s">
        <v>250</v>
      </c>
      <c r="D252" s="12">
        <v>45.0</v>
      </c>
    </row>
    <row r="253" spans="1:4" customHeight="1" ht="130">
      <c r="A253"/>
      <c r="B253" s="10" t="str">
        <f>"32785"</f>
        <v>32785</v>
      </c>
      <c r="C253" s="11" t="s">
        <v>251</v>
      </c>
      <c r="D253" s="12">
        <v>150.0</v>
      </c>
    </row>
    <row r="254" spans="1:4" customHeight="1" ht="130">
      <c r="A254"/>
      <c r="B254" s="10" t="str">
        <f>"32786"</f>
        <v>32786</v>
      </c>
      <c r="C254" s="11" t="s">
        <v>252</v>
      </c>
      <c r="D254" s="12">
        <v>110.0</v>
      </c>
    </row>
    <row r="255" spans="1:4" customHeight="1" ht="130">
      <c r="A255"/>
      <c r="B255" s="10" t="str">
        <f>"32788"</f>
        <v>32788</v>
      </c>
      <c r="C255" s="11" t="s">
        <v>253</v>
      </c>
      <c r="D255" s="12">
        <v>190.0</v>
      </c>
    </row>
    <row r="256" spans="1:4" customHeight="1" ht="130">
      <c r="A256"/>
      <c r="B256" s="10" t="str">
        <f>"34176"</f>
        <v>34176</v>
      </c>
      <c r="C256" s="11" t="s">
        <v>254</v>
      </c>
      <c r="D256" s="12">
        <v>116.0</v>
      </c>
    </row>
    <row r="257" spans="1:4" customHeight="1" ht="130">
      <c r="A257"/>
      <c r="B257" s="10" t="str">
        <f>"34177"</f>
        <v>34177</v>
      </c>
      <c r="C257" s="11" t="s">
        <v>255</v>
      </c>
      <c r="D257" s="12">
        <v>127.0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