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<sst xmlns="http://schemas.openxmlformats.org/spreadsheetml/2006/main" uniqueCount="173">
  <si>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</si>
  <si>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</si>
  <si>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</si>
  <si>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</si>
  <si>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</si>
  <si>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</si>
  <si>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</si>
  <si>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</si>
  <si>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16.10.2024</t>
  </si>
  <si>
    <t>картинка</t>
  </si>
  <si>
    <t>Код товара</t>
  </si>
  <si>
    <t>Наименование</t>
  </si>
  <si>
    <t>цена</t>
  </si>
  <si>
    <t>Термометр спиртовой 100*С 100 мм</t>
  </si>
  <si>
    <t>Оправа для термометра прямая ножка 100 мм</t>
  </si>
  <si>
    <t>Манометр МТ-100 Ру-10 1/2" трубная резьба</t>
  </si>
  <si>
    <t>Термометр спиртовой 200*С 100 мм</t>
  </si>
  <si>
    <t>Оправа для термометра прямая ножка 66мм</t>
  </si>
  <si>
    <t>Термометр спиртовой 200*С 66 мм</t>
  </si>
  <si>
    <t>Термометр спиртовой 100*С 66 мм</t>
  </si>
  <si>
    <t>Термометр спиртовой 150*С 66 мм</t>
  </si>
  <si>
    <t>Бобышка 35 мм М27х2 под термометр</t>
  </si>
  <si>
    <t>Счетчик газа NPM G-4 левый Газдевайс</t>
  </si>
  <si>
    <t>Счетчик газа NPM G-4 правый Газдевайс</t>
  </si>
  <si>
    <t>Счетчик газа СГБМ-1,6 ш-ш Бетар Чистополь</t>
  </si>
  <si>
    <t>Счетчик газа G-6 СГМН-1 200мм левый Минск</t>
  </si>
  <si>
    <t>Счетчик газа G-6 СГМН-1 200мм правый Минск</t>
  </si>
  <si>
    <t>Счетчик газа G-6 СГМН-1 250мм левый Минск</t>
  </si>
  <si>
    <t>Счетчик газа G-6Т СГД-3Т 200мм левый Минск</t>
  </si>
  <si>
    <t>Счетчик газа G-6Т СГД-3Т 200мм правый Минск</t>
  </si>
  <si>
    <t>Счетчик газа G-6Т СГД-3Т 250мм левый Минск</t>
  </si>
  <si>
    <t>Счетчик газа G-6Т СГД-3Т 250мм правый Минск</t>
  </si>
  <si>
    <t>Счетчик газа ВКР G-4Т левый</t>
  </si>
  <si>
    <t>Счетчик газа ВКР G-4Т правый</t>
  </si>
  <si>
    <t>Счетчик газа СГБ G-4 левый боковой М33х1.5 Сигнал</t>
  </si>
  <si>
    <t>Счетчик газа СГБ G-4 правый боковой М33х1.5 Сигнал</t>
  </si>
  <si>
    <t>Счетчик газа СГБ G-4 левый M33х1.5 Сигнал</t>
  </si>
  <si>
    <t>Счетчик газа СГБ G-4 правый M33х1.5 Сигнал</t>
  </si>
  <si>
    <t>Шкаф для счетчика газа ШС-1.2 G-4 110мм</t>
  </si>
  <si>
    <t>Шкаф для счетчика газа ШС-2.0 G-6 200мм</t>
  </si>
  <si>
    <t>Шкаф для счетчика газа ШС-2.0 G-6 250мм</t>
  </si>
  <si>
    <t>Счетчик газа ВКР G-4 левый</t>
  </si>
  <si>
    <t>Счетчик газа ВКР G-4 правый</t>
  </si>
  <si>
    <t>Шкаф для счетчика газа ШС-1,2 G-4 110мм пластиковый</t>
  </si>
  <si>
    <t>Отборное устройство прямое</t>
  </si>
  <si>
    <t>Термометр спиртовой 150*С 100 мм угловой</t>
  </si>
  <si>
    <t>Термометр спиртовой 100*С 150мм</t>
  </si>
  <si>
    <t>Счетчик воды СГВ-15 Бетар г.Чистополь</t>
  </si>
  <si>
    <t>Шкаф для счетчика газа ШС-Г Гранд 1.6-10 250мм</t>
  </si>
  <si>
    <t>Шкаф для счетчика газа ШС-1,2 G-4 110мм с дверцей</t>
  </si>
  <si>
    <t>Счетчик воды СВКМ-32Г Геррида</t>
  </si>
  <si>
    <t>Счетчик воды СВКМ-40Г Геррида</t>
  </si>
  <si>
    <t>Счетчик воды СВК-15Г Геррида 110мм</t>
  </si>
  <si>
    <t>Шкаф для счетчика газа ШС-10 G-10 250мм с дверцей</t>
  </si>
  <si>
    <t>Счетчик воды СВК-15ГМ Геррида 80мм</t>
  </si>
  <si>
    <t>Счетчик воды СВК-20Г  Геррида</t>
  </si>
  <si>
    <t>Счетчик воды СВКМ-25Г Геррида</t>
  </si>
  <si>
    <t>Счетчик газа СГК G-4 левый М30х2 Сигнал</t>
  </si>
  <si>
    <t>Счетчик воды СВКМ-50Г Геррида</t>
  </si>
  <si>
    <t>Фильтр-сетка газовая для СГК Ду-20</t>
  </si>
  <si>
    <t>Фильтр-сетка газовая для NPM Ду-25</t>
  </si>
  <si>
    <t>Фильтр-сетка газовая для СГМН-1 СГД-3Т</t>
  </si>
  <si>
    <t>Прокладки паронитовые Ду-32 комплект</t>
  </si>
  <si>
    <t>Прокладки паронитовые М30х2 комплект</t>
  </si>
  <si>
    <t>Прокладки паронитовые Ду-25 комплект</t>
  </si>
  <si>
    <t>Присоединители эксцентрические гайка Ду-32 штуцер Ду-25  резьбовые</t>
  </si>
  <si>
    <t>Присоединители G-10 гайка Ду-32 под приварку</t>
  </si>
  <si>
    <t>Присоединители G-16 гайка Ду-40 под приварку</t>
  </si>
  <si>
    <t>Присоединители G-25 гайка Ду-50 под приварку</t>
  </si>
  <si>
    <t>Присоединители гайка Ду-32 штуцер М30*2 резьбовые</t>
  </si>
  <si>
    <t>Присоединители М30х2 штуцер Ду-20 под приварку</t>
  </si>
  <si>
    <t>Присоединители гайка Ду-32 штуцер Ду-20 резьбовые</t>
  </si>
  <si>
    <t>Счетчик газа СГБ G-4 левый 3/4" Сигнал</t>
  </si>
  <si>
    <t>Отборное устройство угловое для манометра под трехходовой кран М20х1,5 ВР-НР 1/2-сварка, УО15, угловое, Багория</t>
  </si>
  <si>
    <t>Счетчик газа СГБ-1.8Г Г-Ш Элехант</t>
  </si>
  <si>
    <t>Счетчик газа СГБ-3.2 Г-Ш 1/2" Элехант</t>
  </si>
  <si>
    <t>Счетчик газа СГБ-4.0Г Г-Ш Элехант</t>
  </si>
  <si>
    <t>Счетчик газа СГБ-1.8Г Ш-Ш Элехант</t>
  </si>
  <si>
    <t>Манометр МТ-100 Ру-10 М20х1.5 метрическая резьба</t>
  </si>
  <si>
    <t>Счетчик газа СГМБ-3.2 Орел 1/2" гайка/штуцер с батарейным отсеком</t>
  </si>
  <si>
    <t>Счетчик газа СГМБ-4 Орел 3/4" гайка/гайка с батарейным отсеком</t>
  </si>
  <si>
    <t>Манометр МТ-100 Ру-16 М20х1.5 метрическая резьба</t>
  </si>
  <si>
    <t>Счетчик газа NPM G-4 3/4" левый Газдевайс</t>
  </si>
  <si>
    <t>Присоединители гайка Ду-32 штуцер Ду-25 под приварку</t>
  </si>
  <si>
    <t>Шкаф для счетчика газа ШС-2.0 200/250мм универсальный</t>
  </si>
  <si>
    <t>Счетчик газа СГД G-4 1 1/4" левый Орел</t>
  </si>
  <si>
    <t>Счетчик газа СГД G-4ТК 1 1/4" левый Орел</t>
  </si>
  <si>
    <t>Счетчик газа СГД G-4 1 1/4" правый Орел</t>
  </si>
  <si>
    <t>Счетчик газа СГД G-4ТК 1 1/4" правый Орел</t>
  </si>
  <si>
    <t>Присоединители гайка Ду-25 штуцер Ду-20 под приварку</t>
  </si>
  <si>
    <t>Счетчик газа СГК G-4 левый 1" Сигнал</t>
  </si>
  <si>
    <t>Счетчик газа СГК G-4 правый 1" Сигнал</t>
  </si>
  <si>
    <t>Счетчик газа СГМБ-4 ТК Орел 3/4" гайка/гайка с батарейным отсеком</t>
  </si>
  <si>
    <t>Манометр ТМ-510Р Ру-16 1/2" Росма трубная</t>
  </si>
  <si>
    <t>Счетчик газа NPM G-4 М30х2 левый Газдевайс</t>
  </si>
  <si>
    <t>Счетчик газа СГМБ-2.5 Орел 1/2" гайка/штуцер с батарейным отсеком</t>
  </si>
  <si>
    <t>Счетчик газа СГД G-6ТК 250мм левый Орел</t>
  </si>
  <si>
    <t>Счетчик газа СГД G-4 3/4" левый Орел</t>
  </si>
  <si>
    <t>Счетчик газа СГД G-4 М30х2 левый Орел</t>
  </si>
  <si>
    <t>Прокладки паронитовые Ду-20 комплект</t>
  </si>
  <si>
    <t>Счетчик газа СГД G-4ТК 1" левый Орел</t>
  </si>
  <si>
    <t>Счетчик газа СГД G-4ТК 3/4" левый Орел</t>
  </si>
  <si>
    <t>Счетчик газа Омега ЭТК GSM-G4 правый Газдевайс</t>
  </si>
  <si>
    <t>Счетчик воды СВК-15ГИ 110мм с импульсным выходом Геррида</t>
  </si>
  <si>
    <t>Счетчик газа СГД G-4 1" левый Орел</t>
  </si>
  <si>
    <t>Прокладки паронитовые М33х1,5 комплект</t>
  </si>
  <si>
    <t>Счетчик газа СГД G-6ТК 250мм правый Орел</t>
  </si>
  <si>
    <t>Счетчик воды Геррида СВК-20ГИ с импульсным выходом</t>
  </si>
  <si>
    <t>Счетчик газа СГМБ-1.6 Орел 1/2" гайка/штуцер с батарейным отсеком</t>
  </si>
  <si>
    <t>Присоединители гайка Ду-32 штуцер Ду-25 резьбовые</t>
  </si>
  <si>
    <t>Счетчик газа СГК G-4 правый М30*2 Сигнал</t>
  </si>
  <si>
    <t>Счетчик газа СГБ G-4 левый 1 1/4" Сигнал</t>
  </si>
  <si>
    <t>Счетчик газа СГБ G-4 правый 1 1/4" Сигнал</t>
  </si>
  <si>
    <t>Счетчик газа СГДК G-10 Орел</t>
  </si>
  <si>
    <t>Счетчик газа СГДК G-10ТК Орел</t>
  </si>
  <si>
    <t>Счетчик газа СГД G-4ТК 1" правый Орел</t>
  </si>
  <si>
    <t>Присоединители гайка Ду-20 штуцер Ду-15 под приварку</t>
  </si>
  <si>
    <t>Счетчик газа СГД G-4 1" правый Орел</t>
  </si>
  <si>
    <t>Счетчик газа СГК-1.6 г-ш Бетар Чистополь</t>
  </si>
  <si>
    <t>Счетчик газа СГК-3.2 г-ш Бетар Чистополь</t>
  </si>
  <si>
    <t>Присоединители гайка Ду-32 штуцер Ду-20 под приварку с прокладками</t>
  </si>
  <si>
    <t>Счетчик газа СГД G-4ТК М30х2 левый Орел</t>
  </si>
  <si>
    <t>Счетчик воды СВК-15Г Геррида 110мм без накидных гаек</t>
  </si>
  <si>
    <t>Счетчик воды СВ-15 Орёл 110мм Счётприбор</t>
  </si>
  <si>
    <t>Счетчик воды СВ-15 Орёл 110мм Счётприбор без накидных гаек</t>
  </si>
  <si>
    <t>Фильтр газа прямоточный ФГП Ду-25</t>
  </si>
  <si>
    <t>Счетчик газа СГБТ G-4Т левый 1 1/4" Сигнал Сигма</t>
  </si>
  <si>
    <t>Счетчик газа СГК-4 Бетар Чистополь</t>
  </si>
  <si>
    <t>Шкаф для счетчика газа ШСД-1.2 G-4 110мм с дверцей</t>
  </si>
  <si>
    <t>Счетчик газа СГБТ G-4T правый 1 1/4" Сигнал Сигма</t>
  </si>
  <si>
    <t>Счетчик газа СГМБ-4 20Ф Орел Ду-20 фланцевый</t>
  </si>
  <si>
    <t>Счетчик газа СГД G-2.5 1" левый Орел</t>
  </si>
  <si>
    <t>Счетчик газа Омега ЭТК GSM-G4 левый Газдевайс</t>
  </si>
  <si>
    <t>Счетчик газа Омега ЭК-G4 правый</t>
  </si>
  <si>
    <t>Манометр МТ-100 Ру-6 М20х1.5 метрическая резьба</t>
  </si>
  <si>
    <t>Счетчик газа СГД G-6 правый 1 1/4" 250мм Орел</t>
  </si>
  <si>
    <t>Счетчик газа СГД G-6 левый 1 1/4" 250мм Орел</t>
  </si>
  <si>
    <t>Счетчик газа G-6 СГМН-1 250мм правый Минск</t>
  </si>
  <si>
    <t>Присоединители гайка Ду-32 штуцер Ду-20 под приварку с прокладками Astin</t>
  </si>
  <si>
    <t>Присоединители гайка Ду-32 штуцер Ду-25 под приварку с прокладками Astin</t>
  </si>
  <si>
    <t>Счетчик газа G-6 СГМН-1М1 200мм левый Novogas Новогрудок</t>
  </si>
  <si>
    <t>Счетчик газа G-6 СГМН-1М1 200мм правый Novogas Новогрудок</t>
  </si>
  <si>
    <t>Счетчик газа G-6 СГМН-1М 250мм левый Novogas Новогрудок</t>
  </si>
  <si>
    <t>Счетчик газа G-6 СГМН-МТ1 200мм левый Novogas Новогрудок</t>
  </si>
  <si>
    <t>Счетчик газа G-6 СГМН-МТ1 200мм правый Novogas Новогрудок</t>
  </si>
  <si>
    <t>Счетчик газа G-6 СГМН-МТ 250мм левый Novogas Новогрудок</t>
  </si>
  <si>
    <t>Счетчик газа Омега ЭТ-G4 левый</t>
  </si>
  <si>
    <t>Счетчик газа Омега ЭТ-G4 правый</t>
  </si>
  <si>
    <t>Присоединители гайка М30*2 штуцер Ду-20 с резьбой</t>
  </si>
  <si>
    <t>Присоединители гайка Ду-20 штуцер Ду-15 с резьбой</t>
  </si>
  <si>
    <t>Счетчик газа G-6 СГМН-МТ 250мм правый Novogas Новогрудок</t>
  </si>
  <si>
    <t>Счетчик газа СГЦИ-4 гайка/гайка 3/4" ЦИТ-Плюс</t>
  </si>
  <si>
    <t>Счетчик газа Омега ЭТ GSM-G4 левый Газдевайс</t>
  </si>
  <si>
    <t>Счетчик газа Омега ЭТ GSM-G4 правый Газдевайс</t>
  </si>
  <si>
    <t>Счетчик газа СГБМ-3,2 г-ш Бетар Чистополь</t>
  </si>
  <si>
    <t>Адаптер GSM ВП 220В Принц</t>
  </si>
  <si>
    <t>Cчетчик газа G-4 Принц-М</t>
  </si>
  <si>
    <t>Cчетчик газа G-6 Принц-М</t>
  </si>
  <si>
    <t>Cчетчик газа G-10 Принц-М</t>
  </si>
  <si>
    <t>Cчетчик газа G-16 Принц-М</t>
  </si>
  <si>
    <t>Cчетчик газа G-25 Принц-М</t>
  </si>
  <si>
    <t>Адаптер GSM ACS5014 12В батарейка Принц</t>
  </si>
  <si>
    <t>Монтажный комплект Принц МК25-L250-134 для замены G10 L250 1 3/4"</t>
  </si>
  <si>
    <t>Монтажный комплект Принц МК25-L250-114 для замены G6 L250 1 1/4"</t>
  </si>
  <si>
    <t>Монтажный комплект Принц МК25-L110 для замены G4 L110 1 1/4"</t>
  </si>
  <si>
    <t>Фильтр акустический ФА 1.1 для G 1.6-10</t>
  </si>
  <si>
    <t>Шкаф для счетчика газа ШС-1,2 G-4 110мм пластик глухая дверь</t>
  </si>
  <si>
    <t>Шкаф для счетчика газа ШС-2.0 200/250мм пластик глухая дверь</t>
  </si>
  <si>
    <t>Присоединители гайка Ду-32 штуцер Ду-20 под приварку с прокладками Счетприбор</t>
  </si>
  <si>
    <t>Счетчик газа СГЦИ-4 фланцевый ЦИТ-Плюс</t>
  </si>
  <si>
    <t>Счетчик газа ультразвуковой СГУ-4 Орел</t>
  </si>
  <si>
    <t>Счетчик газа ультразвуковой СГУ-6 Орел</t>
  </si>
  <si>
    <t>Счетчик газа СГБ-1,6Г Г-Ш Элехант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</si>
</sst>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851.png"/><Relationship Id="rId2" Type="http://schemas.openxmlformats.org/officeDocument/2006/relationships/image" Target="../media/termometr_spirtovoy_100_s_100_mm852.jpg"/><Relationship Id="rId3" Type="http://schemas.openxmlformats.org/officeDocument/2006/relationships/image" Target="../media/oprava_dlya_termometra_pryamaya_nozhka_100_mm853.jpg"/><Relationship Id="rId4" Type="http://schemas.openxmlformats.org/officeDocument/2006/relationships/image" Target="../media/000600000003000021_1854.jpg"/><Relationship Id="rId5" Type="http://schemas.openxmlformats.org/officeDocument/2006/relationships/image" Target="../media/termometr_spirtovoy_200_s_100_mm855.jpg"/><Relationship Id="rId6" Type="http://schemas.openxmlformats.org/officeDocument/2006/relationships/image" Target="../media/oprava_dlya_termometra_pryamaya_nozhka_66mm856.jpg"/><Relationship Id="rId7" Type="http://schemas.openxmlformats.org/officeDocument/2006/relationships/image" Target="../media/termometr_spirtovoy_200_s_66_mm857.jpg"/><Relationship Id="rId8" Type="http://schemas.openxmlformats.org/officeDocument/2006/relationships/image" Target="../media/termometr_spirtovoy_100_s_66_mm858.jpg"/><Relationship Id="rId9" Type="http://schemas.openxmlformats.org/officeDocument/2006/relationships/image" Target="../media/termometr_spirtovoy_150_s_66_mm859.jpg"/><Relationship Id="rId10" Type="http://schemas.openxmlformats.org/officeDocument/2006/relationships/image" Target="../media/bobyshka_35_mm_m27kh2_pod_termometr860.jpg"/><Relationship Id="rId11" Type="http://schemas.openxmlformats.org/officeDocument/2006/relationships/image" Target="../media/schetchik_gaza_npm_g_4_levyy_gazdevays861.jpg"/><Relationship Id="rId12" Type="http://schemas.openxmlformats.org/officeDocument/2006/relationships/image" Target="../media/schetchik_gaza_npm_g_4_pravyy_gazdevays862.jpg"/><Relationship Id="rId13" Type="http://schemas.openxmlformats.org/officeDocument/2006/relationships/image" Target="../media/schetchik_gaza_sgbm_1_6_sh_sh_betar_chistopol863.jpg"/><Relationship Id="rId14" Type="http://schemas.openxmlformats.org/officeDocument/2006/relationships/image" Target="../media/schetchik_gaza_g_6_sgmn_1_200mm_levyy_belarus864.jpg"/><Relationship Id="rId15" Type="http://schemas.openxmlformats.org/officeDocument/2006/relationships/image" Target="../media/schetchik_gaza_g_6_sgmn_1_200mm_pravyy_belarus865.jpg"/><Relationship Id="rId16" Type="http://schemas.openxmlformats.org/officeDocument/2006/relationships/image" Target="../media/schetchik_gaza_g_6_sgmn_1_250mm_levyy_belarus866.jpg"/><Relationship Id="rId17" Type="http://schemas.openxmlformats.org/officeDocument/2006/relationships/image" Target="../media/schetchik_gaza_g_6t_sgd_3t_200mm_levyy_belarus867.jpg"/><Relationship Id="rId18" Type="http://schemas.openxmlformats.org/officeDocument/2006/relationships/image" Target="../media/schetchik_gaza_g_6t_sgd_3t_200mm_pravyy_belarus868.jpg"/><Relationship Id="rId19" Type="http://schemas.openxmlformats.org/officeDocument/2006/relationships/image" Target="../media/schetchik_gaza_g_6t_sgd_3t_250mm_levyy_belarus869.jpg"/><Relationship Id="rId20" Type="http://schemas.openxmlformats.org/officeDocument/2006/relationships/image" Target="../media/schetchik_gaza_g_6t_sgd_3t_250mm_pravyy_belarus870.jpg"/><Relationship Id="rId21" Type="http://schemas.openxmlformats.org/officeDocument/2006/relationships/image" Target="../media/schetchik_gaza_vkr_g_4t_levyy_gazelektronika871.jpg"/><Relationship Id="rId22" Type="http://schemas.openxmlformats.org/officeDocument/2006/relationships/image" Target="../media/schetchik_gaza_vkr_g_4t_pravyy_gazelektronika872.png"/><Relationship Id="rId23" Type="http://schemas.openxmlformats.org/officeDocument/2006/relationships/image" Target="../media/schetchik_gaza_sgb_g_4_levyy_bokovoy_m33kh1_5_signal_smart873.jpg"/><Relationship Id="rId24" Type="http://schemas.openxmlformats.org/officeDocument/2006/relationships/image" Target="../media/schetchik_gaza_sgb_g_4_pravyy_bokovoy_m33kh1_5_signal_smart874.jpg"/><Relationship Id="rId25" Type="http://schemas.openxmlformats.org/officeDocument/2006/relationships/image" Target="../media/schetchik_gaza_sgb_g_4_levyy_m33kh1_5_signal_smart875.jpg"/><Relationship Id="rId26" Type="http://schemas.openxmlformats.org/officeDocument/2006/relationships/image" Target="../media/schetchik_gaza_sgb_g_4_pravyy_m33kh1_5_signal_smart876.jpg"/><Relationship Id="rId27" Type="http://schemas.openxmlformats.org/officeDocument/2006/relationships/image" Target="../media/shkaf_dlya_schetchika_gaza_shs_1_2_g_4_110mm877.jpg"/><Relationship Id="rId28" Type="http://schemas.openxmlformats.org/officeDocument/2006/relationships/image" Target="../media/shkaf_dlya_schetchika_gaza_shs_2_0_g_6_200mm878.jpg"/><Relationship Id="rId29" Type="http://schemas.openxmlformats.org/officeDocument/2006/relationships/image" Target="../media/shkaf_dlya_schetchika_gaza_shs_2_0_g_6_250mm879.jpg"/><Relationship Id="rId30" Type="http://schemas.openxmlformats.org/officeDocument/2006/relationships/image" Target="../media/schetchik_gaza_vkr_g_4_levyy_gazelektronika880.jpg"/><Relationship Id="rId31" Type="http://schemas.openxmlformats.org/officeDocument/2006/relationships/image" Target="../media/schetchik_gaza_vkr_g_4_pravyy_gazelektronika881.jpg"/><Relationship Id="rId32" Type="http://schemas.openxmlformats.org/officeDocument/2006/relationships/image" Target="../media/shkaf_dlya_schetchika_gaza_shs_1_2_g_4_110mm_plastikovyy882.jpg"/><Relationship Id="rId33" Type="http://schemas.openxmlformats.org/officeDocument/2006/relationships/image" Target="../media/otbornoe_ustroystvo_pryamoe883.jpg"/><Relationship Id="rId34" Type="http://schemas.openxmlformats.org/officeDocument/2006/relationships/image" Target="../media/000600000005000004_1884.png"/><Relationship Id="rId35" Type="http://schemas.openxmlformats.org/officeDocument/2006/relationships/image" Target="../media/termometr_spirtovoy_150_s_100_mm885.jpg"/><Relationship Id="rId36" Type="http://schemas.openxmlformats.org/officeDocument/2006/relationships/image" Target="../media/schetchik_vody_sgv_15_betar_g_chistopol886.jpg"/><Relationship Id="rId37" Type="http://schemas.openxmlformats.org/officeDocument/2006/relationships/image" Target="../media/shkaf_dlya_schetchika_gaza_shs_g_grand_1_6_10_250mm887.jpg"/><Relationship Id="rId38" Type="http://schemas.openxmlformats.org/officeDocument/2006/relationships/image" Target="../media/shkaf_dlya_schetchika_gaza_shs_1_2_g_4_110mm_s_dvertsey888.jpg"/><Relationship Id="rId39" Type="http://schemas.openxmlformats.org/officeDocument/2006/relationships/image" Target="../media/schetchik_vody_svkm_32g_gerrida889.jpg"/><Relationship Id="rId40" Type="http://schemas.openxmlformats.org/officeDocument/2006/relationships/image" Target="../media/schetchik_vody_svkm_40g_gerrida890.jpg"/><Relationship Id="rId41" Type="http://schemas.openxmlformats.org/officeDocument/2006/relationships/image" Target="../media/schetchik_vody_svk_15g_gerrida_110mm891.jpg"/><Relationship Id="rId42" Type="http://schemas.openxmlformats.org/officeDocument/2006/relationships/image" Target="../media/shkaf_dlya_schetchika_gaza_shs_10_g_10_250mm_s_dvertsey892.jpg"/><Relationship Id="rId43" Type="http://schemas.openxmlformats.org/officeDocument/2006/relationships/image" Target="../media/schetchik_vody_svk_15gm_gerrida_80mm893.jpg"/><Relationship Id="rId44" Type="http://schemas.openxmlformats.org/officeDocument/2006/relationships/image" Target="../media/schetchik_vody_svk_20g_gerrida894.jpg"/><Relationship Id="rId45" Type="http://schemas.openxmlformats.org/officeDocument/2006/relationships/image" Target="../media/schetchik_vody_svkm_25g_gerrida895.jpg"/><Relationship Id="rId46" Type="http://schemas.openxmlformats.org/officeDocument/2006/relationships/image" Target="../media/schetchik_gaza_sgk_g_4_levyy_m30kh2_signal896.jpg"/><Relationship Id="rId47" Type="http://schemas.openxmlformats.org/officeDocument/2006/relationships/image" Target="../media/schetchik_vody_svkm_50g_gerrida897.jpg"/><Relationship Id="rId48" Type="http://schemas.openxmlformats.org/officeDocument/2006/relationships/image" Target="../media/filtr_setka_gazovaya_dlya_sgk_du_20898.jpg"/><Relationship Id="rId49" Type="http://schemas.openxmlformats.org/officeDocument/2006/relationships/image" Target="../media/filtr_setka_gazovaya_dlya_npm_du_25899.jpg"/><Relationship Id="rId50" Type="http://schemas.openxmlformats.org/officeDocument/2006/relationships/image" Target="../media/filtr_setka_gazovaya_dlya_sgmn_1_sgd_3t900.jpg"/><Relationship Id="rId51" Type="http://schemas.openxmlformats.org/officeDocument/2006/relationships/image" Target="../media/prokladki_paronitovye_du_32_komplekt901.jpg"/><Relationship Id="rId52" Type="http://schemas.openxmlformats.org/officeDocument/2006/relationships/image" Target="../media/prokladki_paronitovye_m30kh2_komplekt902.jpg"/><Relationship Id="rId53" Type="http://schemas.openxmlformats.org/officeDocument/2006/relationships/image" Target="../media/prokladki_paronitovye_du_25_komplekt903.jpg"/><Relationship Id="rId54" Type="http://schemas.openxmlformats.org/officeDocument/2006/relationships/image" Target="../media/prisoediniteli_ekstsentricheskie_gayka_du_32_shtutser_du_25_rezbovye904.jpg"/><Relationship Id="rId55" Type="http://schemas.openxmlformats.org/officeDocument/2006/relationships/image" Target="../media/prisoediniteli_g_10_gayka_du_32_pod_privarku905.jpg"/><Relationship Id="rId56" Type="http://schemas.openxmlformats.org/officeDocument/2006/relationships/image" Target="../media/prisoediniteli_g_16_gayka_du_40_pod_privarku906.jpg"/><Relationship Id="rId57" Type="http://schemas.openxmlformats.org/officeDocument/2006/relationships/image" Target="../media/prisoediniteli_g_25_gayka_du_50_pod_privarku907.jpg"/><Relationship Id="rId58" Type="http://schemas.openxmlformats.org/officeDocument/2006/relationships/image" Target="../media/prisoediniteli_gayka_du_32_shtutser_m30_2_rezbovye908.jpg"/><Relationship Id="rId59" Type="http://schemas.openxmlformats.org/officeDocument/2006/relationships/image" Target="../media/prisoediniteli_m30kh2_shtutser_du_20_pod_privarku909.jpg"/><Relationship Id="rId60" Type="http://schemas.openxmlformats.org/officeDocument/2006/relationships/image" Target="../media/prisoediniteli_gayka_du_32_shtutser_du_20_rezbovye910.jpg"/><Relationship Id="rId61" Type="http://schemas.openxmlformats.org/officeDocument/2006/relationships/image" Target="../media/schetchik_gaza_sgb_g_4_levyy_3_4_signal911.jpg"/><Relationship Id="rId62" Type="http://schemas.openxmlformats.org/officeDocument/2006/relationships/image" Target="../media/otbornoe_ustroystvo_uglovoe912.jpg"/><Relationship Id="rId63" Type="http://schemas.openxmlformats.org/officeDocument/2006/relationships/image" Target="../media/schetchik_gaza_sgb_1_8g_g_sh_elekhant913.jpg"/><Relationship Id="rId64" Type="http://schemas.openxmlformats.org/officeDocument/2006/relationships/image" Target="../media/schetchik_gaza_sgb_3_2_g_sh_1_2_elekhant914.jpg"/><Relationship Id="rId65" Type="http://schemas.openxmlformats.org/officeDocument/2006/relationships/image" Target="../media/schetchik_gaza_sgb_4_0g_g_sh_elekhant915.jpg"/><Relationship Id="rId66" Type="http://schemas.openxmlformats.org/officeDocument/2006/relationships/image" Target="../media/schetchik_gaza_sgb_1_8g_sh_sh_elekhant916.jpg"/><Relationship Id="rId67" Type="http://schemas.openxmlformats.org/officeDocument/2006/relationships/image" Target="../media/manometr_mt_100_ru_10_m20kh1_5_metricheskaya_rezba917.jpg"/><Relationship Id="rId68" Type="http://schemas.openxmlformats.org/officeDocument/2006/relationships/image" Target="../media/schetchik_gaza_sgmb_3_2_orel_1_2_gayka_shtutser_s_batareynym_otsekom918.jpg"/><Relationship Id="rId69" Type="http://schemas.openxmlformats.org/officeDocument/2006/relationships/image" Target="../media/schetchik_gaza_sgmb_4_orel_3_4_gayka_gayka_s_batareynym_otsekom919.jpg"/><Relationship Id="rId70" Type="http://schemas.openxmlformats.org/officeDocument/2006/relationships/image" Target="../media/manometr_mt_100_ru_16_m20kh1_5_metricheskaya_rezba920.jpg"/><Relationship Id="rId71" Type="http://schemas.openxmlformats.org/officeDocument/2006/relationships/image" Target="../media/schetchik_gaza_npm_g_4_3_4_levyy_gazdevays921.jpg"/><Relationship Id="rId72" Type="http://schemas.openxmlformats.org/officeDocument/2006/relationships/image" Target="../media/prisoediniteli_gayka_du_32_shtutser_du_25_pod_privarku922.jpg"/><Relationship Id="rId73" Type="http://schemas.openxmlformats.org/officeDocument/2006/relationships/image" Target="../media/shkaf_dlya_schetchika_gaza_shs_2_0_200_250mm_universalnyy923.jpg"/><Relationship Id="rId74" Type="http://schemas.openxmlformats.org/officeDocument/2006/relationships/image" Target="../media/schetchik_gaza_sgd_g_4_1_1_4_levyy_orel924.jpg"/><Relationship Id="rId75" Type="http://schemas.openxmlformats.org/officeDocument/2006/relationships/image" Target="../media/schetchik_gaza_sgd_g_4tk_1_1_4_levyy_orel925.jpg"/><Relationship Id="rId76" Type="http://schemas.openxmlformats.org/officeDocument/2006/relationships/image" Target="../media/schetchik_gaza_sgd_g_4_1_1_4_pravyy_orel926.jpg"/><Relationship Id="rId77" Type="http://schemas.openxmlformats.org/officeDocument/2006/relationships/image" Target="../media/schetchik_gaza_sgd_g_4tk_1_1_4_pravyy_orel927.jpg"/><Relationship Id="rId78" Type="http://schemas.openxmlformats.org/officeDocument/2006/relationships/image" Target="../media/prisoediniteli_gayka_du_25_shtutser_du_20_pod_privarku928.jpg"/><Relationship Id="rId79" Type="http://schemas.openxmlformats.org/officeDocument/2006/relationships/image" Target="../media/schetchik_gaza_sgk_g_4_levyy_1_signal929.jpg"/><Relationship Id="rId80" Type="http://schemas.openxmlformats.org/officeDocument/2006/relationships/image" Target="../media/schetchik_gaza_sgk_g_4_pravyy_1_signal930.jpg"/><Relationship Id="rId81" Type="http://schemas.openxmlformats.org/officeDocument/2006/relationships/image" Target="../media/schetchik_gaza_sgmb_4_tk_orel_1_2_gayka_gayka_s_batareynym_otsekom931.jpg"/><Relationship Id="rId82" Type="http://schemas.openxmlformats.org/officeDocument/2006/relationships/image" Target="../media/000600000003000150_1932.jpg"/><Relationship Id="rId83" Type="http://schemas.openxmlformats.org/officeDocument/2006/relationships/image" Target="../media/schetchik_gaza_npm_g_4_m30kh2_levyy_gazdevays933.jpg"/><Relationship Id="rId84" Type="http://schemas.openxmlformats.org/officeDocument/2006/relationships/image" Target="../media/schetchik_gaza_sgmb_2_5_orel_1_2_gayka_shtutser_s_batareynym_otsekom934.jpg"/><Relationship Id="rId85" Type="http://schemas.openxmlformats.org/officeDocument/2006/relationships/image" Target="../media/schetchik_gaza_sgd_g_6tk_250mm_levyy_orel935.jpg"/><Relationship Id="rId86" Type="http://schemas.openxmlformats.org/officeDocument/2006/relationships/image" Target="../media/schetchik_gaza_sgd_g_4_3_4_levyy_orel936.jpg"/><Relationship Id="rId87" Type="http://schemas.openxmlformats.org/officeDocument/2006/relationships/image" Target="../media/schetchik_gaza_sgd_g_4_m30kh2_levyy_orel937.jpg"/><Relationship Id="rId88" Type="http://schemas.openxmlformats.org/officeDocument/2006/relationships/image" Target="../media/000010000000020018_1938.jpg"/><Relationship Id="rId89" Type="http://schemas.openxmlformats.org/officeDocument/2006/relationships/image" Target="../media/schetchik_gaza_sgd_g_4tk_1_levyy_orel939.jpg"/><Relationship Id="rId90" Type="http://schemas.openxmlformats.org/officeDocument/2006/relationships/image" Target="../media/schetchik_gaza_sgd_g_4tk_3_4_levyy_orel940.jpg"/><Relationship Id="rId91" Type="http://schemas.openxmlformats.org/officeDocument/2006/relationships/image" Target="../media/000010000000007850_1941.jpg"/><Relationship Id="rId92" Type="http://schemas.openxmlformats.org/officeDocument/2006/relationships/image" Target="../media/schetchik_vody_svk_15gi_110mm_s_impulsnym_vykhodom_gerrida942.jpg"/><Relationship Id="rId93" Type="http://schemas.openxmlformats.org/officeDocument/2006/relationships/image" Target="../media/schetchik_gaza_sgd_g_4_1_levyy_orel943.jpg"/><Relationship Id="rId94" Type="http://schemas.openxmlformats.org/officeDocument/2006/relationships/image" Target="../media/000010000000020025_1944.jpg"/><Relationship Id="rId95" Type="http://schemas.openxmlformats.org/officeDocument/2006/relationships/image" Target="../media/schetchik_gaza_sgd_g_6tk_250mm_pravyy_orel945.jpg"/><Relationship Id="rId96" Type="http://schemas.openxmlformats.org/officeDocument/2006/relationships/image" Target="../media/schetchik_vody_gerrida_svk_20gi_s_impulsnym_vykhodom946.jpg"/><Relationship Id="rId97" Type="http://schemas.openxmlformats.org/officeDocument/2006/relationships/image" Target="../media/schetchik_gaza_sgmb_1_6_orel_1_2_gayka_shtutser_s_batareynym_otsekom947.jpg"/><Relationship Id="rId98" Type="http://schemas.openxmlformats.org/officeDocument/2006/relationships/image" Target="../media/prisoediniteli_gayka_du_32_shtutser_du_25_rezbovye948.jpg"/><Relationship Id="rId99" Type="http://schemas.openxmlformats.org/officeDocument/2006/relationships/image" Target="../media/schetchik_gaza_sgk_g_4_pravyy_m30_2_signal949.jpg"/><Relationship Id="rId100" Type="http://schemas.openxmlformats.org/officeDocument/2006/relationships/image" Target="../media/schetchik_gaza_sgb_g_4_levyy_1_1_4_signal_smart950.jpg"/><Relationship Id="rId101" Type="http://schemas.openxmlformats.org/officeDocument/2006/relationships/image" Target="../media/schetchik_gaza_sgb_g_4_pravyy_1_1_4_signal_smart951.jpg"/><Relationship Id="rId102" Type="http://schemas.openxmlformats.org/officeDocument/2006/relationships/image" Target="../media/000010000000004494_1952.jpg"/><Relationship Id="rId103" Type="http://schemas.openxmlformats.org/officeDocument/2006/relationships/image" Target="../media/schetchik_gaza_sgdk_g_10tk_orel953.png"/><Relationship Id="rId104" Type="http://schemas.openxmlformats.org/officeDocument/2006/relationships/image" Target="../media/schetchik_gaza_sgd_g_4tk_1_pravyy_orel954.jpg"/><Relationship Id="rId105" Type="http://schemas.openxmlformats.org/officeDocument/2006/relationships/image" Target="../media/prisoediniteli_gayka_du_20_shtutser_du_15_pod_privarku955.jpg"/><Relationship Id="rId106" Type="http://schemas.openxmlformats.org/officeDocument/2006/relationships/image" Target="../media/schetchik_gaza_sgd_g_4_1_pravyy_orel956.jpg"/><Relationship Id="rId107" Type="http://schemas.openxmlformats.org/officeDocument/2006/relationships/image" Target="../media/schetchik_gaza_sgk_1_6_g_sh_betar_chistopol957.jpg"/><Relationship Id="rId108" Type="http://schemas.openxmlformats.org/officeDocument/2006/relationships/image" Target="../media/000010000000004555_1958.jpg"/><Relationship Id="rId109" Type="http://schemas.openxmlformats.org/officeDocument/2006/relationships/image" Target="../media/prisoediniteli_gayka_du_32_shtutser_du_20_pod_privarku_s_prokladkami959.jpg"/><Relationship Id="rId110" Type="http://schemas.openxmlformats.org/officeDocument/2006/relationships/image" Target="../media/schetchik_gaza_sgd_g_4tk_m30kh2_levyy_orel960.jpg"/><Relationship Id="rId111" Type="http://schemas.openxmlformats.org/officeDocument/2006/relationships/image" Target="../media/schetchik_vody_svk_15g_gerrida_110mm_bez_nakidnykh_gaek961.jpg"/><Relationship Id="rId112" Type="http://schemas.openxmlformats.org/officeDocument/2006/relationships/image" Target="../media/schetchik_vody_sv_15_orel_110mm962.jpg"/><Relationship Id="rId113" Type="http://schemas.openxmlformats.org/officeDocument/2006/relationships/image" Target="../media/schetchik_vody_sv_15_orel_110mm_bez_nakidnykh_gaek963.jpg"/><Relationship Id="rId114" Type="http://schemas.openxmlformats.org/officeDocument/2006/relationships/image" Target="../media/filtr_gaza_pryamotochnyy_fgp_du_25964.jpg"/><Relationship Id="rId115" Type="http://schemas.openxmlformats.org/officeDocument/2006/relationships/image" Target="../media/schetchik_gaza_sgbt_g_4t_levyy_1_1_4_signal_sigma965.jpg"/><Relationship Id="rId116" Type="http://schemas.openxmlformats.org/officeDocument/2006/relationships/image" Target="../media/000010000000004560_1966.jpg"/><Relationship Id="rId117" Type="http://schemas.openxmlformats.org/officeDocument/2006/relationships/image" Target="../media/shkaf_dlya_schetchika_gaza_shsd_1_2_g_4_110mm_razbornyy_s_dvertsey967.jpg"/><Relationship Id="rId118" Type="http://schemas.openxmlformats.org/officeDocument/2006/relationships/image" Target="../media/schetchik_gaza_sgbt_g_4t_pravyy_1_1_4_signal_sigma968.jpg"/><Relationship Id="rId119" Type="http://schemas.openxmlformats.org/officeDocument/2006/relationships/image" Target="../media/schetchik_gaza_sgmb_4_20f_orel_du_20_flantsevyy969.jpg"/><Relationship Id="rId120" Type="http://schemas.openxmlformats.org/officeDocument/2006/relationships/image" Target="../media/000010000000004448_1970.jpg"/><Relationship Id="rId121" Type="http://schemas.openxmlformats.org/officeDocument/2006/relationships/image" Target="../media/schetchik_gaza_omega_etk_gsm_g4_levyy_gazdevays971.jpg"/><Relationship Id="rId122" Type="http://schemas.openxmlformats.org/officeDocument/2006/relationships/image" Target="../media/000010000000003360_1972.png"/><Relationship Id="rId123" Type="http://schemas.openxmlformats.org/officeDocument/2006/relationships/image" Target="../media/000600000003000030_1973.jpg"/><Relationship Id="rId124" Type="http://schemas.openxmlformats.org/officeDocument/2006/relationships/image" Target="../media/000010000000004489_1974.jpg"/><Relationship Id="rId125" Type="http://schemas.openxmlformats.org/officeDocument/2006/relationships/image" Target="../media/000010000000004488_1975.jpg"/><Relationship Id="rId126" Type="http://schemas.openxmlformats.org/officeDocument/2006/relationships/image" Target="../media/000010000000005150_1976.jpg"/><Relationship Id="rId127" Type="http://schemas.openxmlformats.org/officeDocument/2006/relationships/image" Target="../media/prisoediniteli_gayka_du_32_shtutser_du_20_khimoks_pod_privarku_s_prokladkami977.jpg"/><Relationship Id="rId128" Type="http://schemas.openxmlformats.org/officeDocument/2006/relationships/image" Target="../media/prisoediniteli_gayka_du_32_shtutser_du_25_khimoks_pod_privarku_s_prokladkami978.jpg"/><Relationship Id="rId129" Type="http://schemas.openxmlformats.org/officeDocument/2006/relationships/image" Target="../media/000010000000004950_1979.jpg"/><Relationship Id="rId130" Type="http://schemas.openxmlformats.org/officeDocument/2006/relationships/image" Target="../media/schetchik_gaza_g_6_sgmn_1m1_200mm_pravyy_novogas_novogrudok980.jpg"/><Relationship Id="rId131" Type="http://schemas.openxmlformats.org/officeDocument/2006/relationships/image" Target="../media/000010000000004960_1981.jpg"/><Relationship Id="rId132" Type="http://schemas.openxmlformats.org/officeDocument/2006/relationships/image" Target="../media/schetchik_gaza_g_6_sgmn_mt1_200mm_levyy_novogas_novogrudok982.jpg"/><Relationship Id="rId133" Type="http://schemas.openxmlformats.org/officeDocument/2006/relationships/image" Target="../media/000010000000004975_1983.jpg"/><Relationship Id="rId134" Type="http://schemas.openxmlformats.org/officeDocument/2006/relationships/image" Target="../media/000010000000004980_1984.jpg"/><Relationship Id="rId135" Type="http://schemas.openxmlformats.org/officeDocument/2006/relationships/image" Target="../media/schetchik_gaza_omega_et_g4_levyy985.jpg"/><Relationship Id="rId136" Type="http://schemas.openxmlformats.org/officeDocument/2006/relationships/image" Target="../media/schetchik_gaza_omega_et_g4_pravyy986.jpg"/><Relationship Id="rId137" Type="http://schemas.openxmlformats.org/officeDocument/2006/relationships/image" Target="../media/000010000000020352_1987.jpg"/><Relationship Id="rId138" Type="http://schemas.openxmlformats.org/officeDocument/2006/relationships/image" Target="../media/000010000000020216_1988.jpg"/><Relationship Id="rId139" Type="http://schemas.openxmlformats.org/officeDocument/2006/relationships/image" Target="../media/000010000000004985_1989.jpg"/><Relationship Id="rId140" Type="http://schemas.openxmlformats.org/officeDocument/2006/relationships/image" Target="../media/schetchik_gaza_sgtsi_4_gayka_gayka_3_4_tsit_plyus990.jpg"/><Relationship Id="rId141" Type="http://schemas.openxmlformats.org/officeDocument/2006/relationships/image" Target="../media/000010000000007830_1991.jpg"/><Relationship Id="rId142" Type="http://schemas.openxmlformats.org/officeDocument/2006/relationships/image" Target="../media/000010000000007835_1992.jpg"/><Relationship Id="rId143" Type="http://schemas.openxmlformats.org/officeDocument/2006/relationships/image" Target="../media/000010000000004503_1993.jpg"/><Relationship Id="rId144" Type="http://schemas.openxmlformats.org/officeDocument/2006/relationships/image" Target="../media/000010000000009700_1994.jpg"/><Relationship Id="rId145" Type="http://schemas.openxmlformats.org/officeDocument/2006/relationships/image" Target="../media/000010000000009804_1995.jpg"/><Relationship Id="rId146" Type="http://schemas.openxmlformats.org/officeDocument/2006/relationships/image" Target="../media/000010000000009806_1996.jpg"/><Relationship Id="rId147" Type="http://schemas.openxmlformats.org/officeDocument/2006/relationships/image" Target="../media/000010000000009810_1997.jpg"/><Relationship Id="rId148" Type="http://schemas.openxmlformats.org/officeDocument/2006/relationships/image" Target="../media/000010000000009816_1998.jpg"/><Relationship Id="rId149" Type="http://schemas.openxmlformats.org/officeDocument/2006/relationships/image" Target="../media/000010000000009825_1999.jpg"/><Relationship Id="rId150" Type="http://schemas.openxmlformats.org/officeDocument/2006/relationships/image" Target="../media/000010000000009702_11000.jpg"/><Relationship Id="rId151" Type="http://schemas.openxmlformats.org/officeDocument/2006/relationships/image" Target="../media/000010000000009755_11001.jpg"/><Relationship Id="rId152" Type="http://schemas.openxmlformats.org/officeDocument/2006/relationships/image" Target="../media/000010000000009750_11002.jpg"/><Relationship Id="rId153" Type="http://schemas.openxmlformats.org/officeDocument/2006/relationships/image" Target="../media/000010000000009745_11003.jpg"/><Relationship Id="rId154" Type="http://schemas.openxmlformats.org/officeDocument/2006/relationships/image" Target="../media/000010000000009900_11004.jpg"/><Relationship Id="rId155" Type="http://schemas.openxmlformats.org/officeDocument/2006/relationships/image" Target="../media/000010000000008065_11005.jpg"/><Relationship Id="rId156" Type="http://schemas.openxmlformats.org/officeDocument/2006/relationships/image" Target="../media/000010000000008078_11006.jpg"/><Relationship Id="rId157" Type="http://schemas.openxmlformats.org/officeDocument/2006/relationships/image" Target="../media/000010000000020255_11007.jpg"/><Relationship Id="rId158" Type="http://schemas.openxmlformats.org/officeDocument/2006/relationships/image" Target="../media/000010000000004241_11008.jpg"/><Relationship Id="rId159" Type="http://schemas.openxmlformats.org/officeDocument/2006/relationships/image" Target="../media/000010000000004497_11009.jpg"/><Relationship Id="rId160" Type="http://schemas.openxmlformats.org/officeDocument/2006/relationships/image" Target="../media/000010000000004498_11010.jpg"/><Relationship Id="rId161" Type="http://schemas.openxmlformats.org/officeDocument/2006/relationships/image" Target="../media/000010000000004316_1101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Термометр спиртовой 100*С 100 мм" descr="0096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Оправа для термометра прямая ножка 100 мм" descr="0096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Манометр МТ-100 Ру-10 1/2&quot; трубная резьба" descr="010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Термометр спиртовой 200*С 100 мм" descr="0102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Оправа для термометра прямая ножка 66мм" descr="0102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Термометр спиртовой 200*С 66 мм" descr="0102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Термометр спиртовой 100*С 66 мм" descr="0102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Термометр спиртовой 150*С 66 мм" descr="032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Бобышка 35 мм М27х2 под термометр" descr="0707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Счетчик газа NPM G-4 левый Газдевайс" descr="0853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Счетчик газа NPM G-4 правый Газдевайс" descr="085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Счетчик газа СГБМ-1,6 ш-ш Бетар Чистополь" descr="0853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Счетчик газа G-6 СГМН-1 200мм левый Минск" descr="0854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Счетчик газа G-6 СГМН-1 200мм правый Минск" descr="085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Счетчик газа G-6 СГМН-1 250мм левый Минск" descr="0854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Счетчик газа G-6Т СГД-3Т 200мм левый Минск" descr="0854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Счетчик газа G-6Т СГД-3Т 200мм правый Минск" descr="0854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Счетчик газа G-6Т СГД-3Т 250мм левый Минск" descr="0854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Счетчик газа G-6Т СГД-3Т 250мм правый Минск" descr="0854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Счетчик газа ВКР G-4Т левый" descr="0855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Счетчик газа ВКР G-4Т правый" descr="0855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Счетчик газа СГБ G-4 левый боковой М33х1.5 Сигнал" descr="0855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Счетчик газа СГБ G-4 правый боковой М33х1.5 Сигнал" descr="0856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Счетчик газа СГБ G-4 левый M33х1.5 Сигнал" descr="0856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Счетчик газа СГБ G-4 правый M33х1.5 Сигнал" descr="0856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Шкаф для счетчика газа ШС-1.2 G-4 110мм" descr="0883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Шкаф для счетчика газа ШС-2.0 G-6 200мм" descr="0883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Шкаф для счетчика газа ШС-2.0 G-6 250мм" descr="0888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Счетчик газа ВКР G-4 левый" descr="0985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Счетчик газа ВКР G-4 правый" descr="1037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Шкаф для счетчика газа ШС-1,2 G-4 110мм пластиковый" descr="13104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Отборное устройство прямое" descr="1378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Термометр спиртовой 150*С 100 мм угловой" descr="1418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Термометр спиртовой 100*С 150мм" descr="14434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Счетчик воды СГВ-15 Бетар г.Чистополь" descr="1445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Шкаф для счетчика газа ШС-Г Гранд 1.6-10 250мм" descr="1630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Шкаф для счетчика газа ШС-1,2 G-4 110мм с дверцей" descr="1674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Счетчик воды СВКМ-32Г Геррида" descr="1684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Счетчик воды СВКМ-40Г Геррида" descr="1684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Счетчик воды СВК-15Г Геррида 110мм" descr="1685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Шкаф для счетчика газа ШС-10 G-10 250мм с дверцей" descr="1694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Счетчик воды СВК-15ГМ Геррида 80мм" descr="1704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Счетчик воды СВК-20Г  Геррида" descr="1705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Счетчик воды СВКМ-25Г Геррида" descr="1705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Счетчик газа СГК G-4 левый М30х2 Сигнал" descr="17095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Счетчик воды СВКМ-50Г Геррида" descr="1718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Фильтр-сетка газовая для СГК Ду-20" descr="1725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Фильтр-сетка газовая для NPM Ду-25" descr="1726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Фильтр-сетка газовая для СГМН-1 СГД-3Т" descr="1726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Прокладки паронитовые Ду-32 комплект" descr="1726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Прокладки паронитовые М30х2 комплект" descr="1726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Прокладки паронитовые Ду-25 комплект" descr="17267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рисоединители эксцентрические гайка Ду-32 штуцер Ду-25  резьбовые" descr="1727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рисоединители G-10 гайка Ду-32 под приварку" descr="1727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рисоединители G-16 гайка Ду-40 под приварку" descr="1727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рисоединители G-25 гайка Ду-50 под приварку" descr="1727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Присоединители гайка Ду-32 штуцер М30*2 резьбовые" descr="1727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Присоединители М30х2 штуцер Ду-20 под приварку" descr="1727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Присоединители гайка Ду-32 штуцер Ду-20 резьбовые" descr="1776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Счетчик газа СГБ G-4 левый 3/4&quot; Сигнал" descr="1788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Отборное устройство угловое для манометра под трехходовой кран М20х1,5 ВР-НР 1/2-сварка, УО15, угловое, Багория" descr="18310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Счетчик газа СГБ-1.8Г Г-Ш Элехант" descr="18675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Счетчик газа СГБ-3.2 Г-Ш 1/2&quot; Элехант" descr="18676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Счетчик газа СГБ-4.0Г Г-Ш Элехант" descr="18677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Счетчик газа СГБ-1.8Г Ш-Ш Элехант" descr="19035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Манометр МТ-100 Ру-10 М20х1.5 метрическая резьба" descr="19456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Счетчик газа СГМБ-3.2 Орел 1/2&quot; гайка/штуцер с батарейным отсеком" descr="1954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Счетчик газа СГМБ-4 Орел 3/4&quot; гайка/гайка с батарейным отсеком" descr="1954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Манометр МТ-100 Ру-16 М20х1.5 метрическая резьба" descr="19576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Счетчик газа NPM G-4 3/4&quot; левый Газдевайс" descr="1957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рисоединители гайка Ду-32 штуцер Ду-25 под приварку" descr="19769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Шкаф для счетчика газа ШС-2.0 200/250мм универсальный" descr="20590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Счетчик газа СГД G-4 1 1/4&quot; левый Орел" descr="21032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Счетчик газа СГД G-4ТК 1 1/4&quot; левый Орел" descr="21033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Счетчик газа СГД G-4 1 1/4&quot; правый Орел" descr="21034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Счетчик газа СГД G-4ТК 1 1/4&quot; правый Орел" descr="21035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Присоединители гайка Ду-25 штуцер Ду-20 под приварку" descr="2115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Счетчик газа СГК G-4 левый 1&quot; Сигнал" descr="21162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Счетчик газа СГК G-4 правый 1&quot; Сигнал" descr="21163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Счетчик газа СГМБ-4 ТК Орел 3/4&quot; гайка/гайка с батарейным отсеком" descr="2136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Манометр ТМ-510Р Ру-16 1/2&quot; Росма трубная" descr="2156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Счетчик газа NPM G-4 М30х2 левый Газдевайс" descr="21634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Счетчик газа СГМБ-2.5 Орел 1/2&quot; гайка/штуцер с батарейным отсеком" descr="22076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Счетчик газа СГД G-6ТК 250мм левый Орел" descr="22307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Счетчик газа СГД G-4 3/4&quot; левый Орел" descr="22352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Счетчик газа СГД G-4 М30х2 левый Орел" descr="2255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Прокладки паронитовые Ду-20 комплект" descr="2269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Счетчик газа СГД G-4ТК 1&quot; левый Орел" descr="22698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Счетчик газа СГД G-4ТК 3/4&quot; левый Орел" descr="22773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Счетчик газа Омега ЭТК GSM-G4 правый Газдевайс" descr="2293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Счетчик воды СВК-15ГИ 110мм с импульсным выходом Геррида" descr="2353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Счетчик газа СГД G-4 1&quot; левый Орел" descr="23594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Прокладки паронитовые М33х1,5 комплект" descr="23806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Счетчик газа СГД G-6ТК 250мм правый Орел" descr="24137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Счетчик воды Геррида СВК-20ГИ с импульсным выходом" descr="24695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Счетчик газа СГМБ-1.6 Орел 1/2&quot; гайка/штуцер с батарейным отсеком" descr="25106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Присоединители гайка Ду-32 штуцер Ду-25 резьбовые" descr="25242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Счетчик газа СГК G-4 правый М30*2 Сигнал" descr="25282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Счетчик газа СГБ G-4 левый 1 1/4&quot; Сигнал" descr="2533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Счетчик газа СГБ G-4 правый 1 1/4&quot; Сигнал" descr="25340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Счетчик газа СГДК G-10 Орел" descr="25610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Счетчик газа СГДК G-10ТК Орел" descr="25611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Счетчик газа СГД G-4ТК 1&quot; правый Орел" descr="25747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Присоединители гайка Ду-20 штуцер Ду-15 под приварку" descr="25857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Счетчик газа СГД G-4 1&quot; правый Орел" descr="26778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Счетчик газа СГК-1.6 г-ш Бетар Чистополь" descr="27103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Счетчик газа СГК-3.2 г-ш Бетар Чистополь" descr="27161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Присоединители гайка Ду-32 штуцер Ду-20 под приварку с прокладками" descr="2762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Счетчик газа СГД G-4ТК М30х2 левый Орел" descr="27633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Счетчик воды СВК-15Г Геррида 110мм без накидных гаек" descr="2777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Счетчик воды СВ-15 Орёл 110мм Счётприбор" descr="2803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Счетчик воды СВ-15 Орёл 110мм Счётприбор без накидных гаек" descr="28039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Фильтр газа прямоточный ФГП Ду-25" descr="28496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Счетчик газа СГБТ G-4Т левый 1 1/4&quot; Сигнал Сигма" descr="2902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Счетчик газа СГК-4 Бетар Чистополь" descr="29123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Шкаф для счетчика газа ШСД-1.2 G-4 110мм с дверцей" descr="29246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Счетчик газа СГБТ G-4T правый 1 1/4&quot; Сигнал Сигма" descr="29249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Счетчик газа СГМБ-4 20Ф Орел Ду-20 фланцевый" descr="29430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Счетчик газа СГД G-2.5 1&quot; левый Орел" descr="29603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Счетчик газа Омега ЭТК GSM-G4 левый Газдевайс" descr="29694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Счетчик газа Омега ЭК-G4 правый" descr="30007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Манометр МТ-100 Ру-6 М20х1.5 метрическая резьба" descr="30123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Счетчик газа СГД G-6 правый 1 1/4&quot; 250мм Орел" descr="30142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Счетчик газа СГД G-6 левый 1 1/4&quot; 250мм Орел" descr="30143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Счетчик газа G-6 СГМН-1 250мм правый Минск" descr="30381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Присоединители гайка Ду-32 штуцер Ду-20 под приварку с прокладками Astin" descr="30576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Присоединители гайка Ду-32 штуцер Ду-25 под приварку с прокладками Astin" descr="30577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Счетчик газа G-6 СГМН-1М1 200мм левый Novogas Новогрудок" descr="30677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Счетчик газа G-6 СГМН-1М1 200мм правый Novogas Новогрудок" descr="30678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Счетчик газа G-6 СГМН-1М 250мм левый Novogas Новогрудок" descr="30679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Счетчик газа G-6 СГМН-МТ1 200мм левый Novogas Новогрудок" descr="30680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Счетчик газа G-6 СГМН-МТ1 200мм правый Novogas Новогрудок" descr="30681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Счетчик газа G-6 СГМН-МТ 250мм левый Novogas Новогрудок" descr="30682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Счетчик газа Омега ЭТ-G4 левый" descr="30770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Счетчик газа Омега ЭТ-G4 правый" descr="30771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Присоединители гайка М30*2 штуцер Ду-20 с резьбой" descr="30880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Присоединители гайка Ду-20 штуцер Ду-15 с резьбой" descr="3088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Счетчик газа G-6 СГМН-МТ 250мм правый Novogas Новогрудок" descr="30885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Счетчик газа СГЦИ-4 гайка/гайка 3/4&quot; ЦИТ-Плюс" descr="31036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Счетчик газа Омега ЭТ GSM-G4 левый Газдевайс" descr="31184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Счетчик газа Омега ЭТ GSM-G4 правый Газдевайс" descr="31185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Счетчик газа СГБМ-3,2 г-ш Бетар Чистополь" descr="31369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Адаптер GSM ВП 220В Принц" descr="31800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Cчетчик газа G-4 Принц-М" descr="31832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Cчетчик газа G-6 Принц-М" descr="31833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Cчетчик газа G-10 Принц-М" descr="31834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Cчетчик газа G-16 Принц-М" descr="31835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Cчетчик газа G-25 Принц-М" descr="31836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Адаптер GSM ACS5014 12В батарейка Принц" descr="32023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Монтажный комплект Принц МК25-L250-134 для замены G10 L250 1 3/4&quot;" descr="3202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Монтажный комплект Принц МК25-L250-114 для замены G6 L250 1 1/4&quot;" descr="32025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Монтажный комплект Принц МК25-L110 для замены G4 L110 1 1/4&quot;" descr="32070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Фильтр акустический ФА 1.1 для G 1.6-10" descr="32075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Шкаф для счетчика газа ШС-1,2 G-4 110мм пластик глухая дверь" descr="32347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Шкаф для счетчика газа ШС-2.0 200/250мм пластик глухая дверь" descr="32348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рисоединители гайка Ду-32 штуцер Ду-20 под приварку с прокладками Счетприбор" descr="32692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Счетчик газа СГЦИ-4 фланцевый ЦИТ-Плюс" descr="33004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Счетчик газа ультразвуковой СГУ-4 Орел" descr="33251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Счетчик газа ультразвуковой СГУ-6 Орел" descr="33252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Счетчик газа СГБ-1,6Г Г-Ш Элехант" descr="33968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74"/>
  <sheetViews>
    <sheetView tabSelected="1" workbookViewId="0" showGridLines="true" showRowColHeaders="1">
      <selection activeCell="A13" sqref="A13:D174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"00961"</f>
        <v>00961</v>
      </c>
      <c r="C15" s="11" t="s">
        <v>13</v>
      </c>
      <c r="D15" s="12">
        <v>920.0</v>
      </c>
    </row>
    <row r="16" spans="1:4" customHeight="1" ht="130">
      <c r="A16"/>
      <c r="B16" s="10" t="str">
        <f>"00962"</f>
        <v>00962</v>
      </c>
      <c r="C16" s="11" t="s">
        <v>14</v>
      </c>
      <c r="D16" s="12">
        <v>450.0</v>
      </c>
    </row>
    <row r="17" spans="1:4" customHeight="1" ht="130">
      <c r="A17"/>
      <c r="B17" s="10" t="str">
        <f>"01025"</f>
        <v>01025</v>
      </c>
      <c r="C17" s="11" t="s">
        <v>15</v>
      </c>
      <c r="D17" s="12">
        <v>520.0</v>
      </c>
    </row>
    <row r="18" spans="1:4" customHeight="1" ht="130">
      <c r="A18"/>
      <c r="B18" s="10" t="str">
        <f>"01026"</f>
        <v>01026</v>
      </c>
      <c r="C18" s="11" t="s">
        <v>16</v>
      </c>
      <c r="D18" s="12">
        <v>815.0</v>
      </c>
    </row>
    <row r="19" spans="1:4" customHeight="1" ht="130">
      <c r="A19"/>
      <c r="B19" s="10" t="str">
        <f>"01027"</f>
        <v>01027</v>
      </c>
      <c r="C19" s="11" t="s">
        <v>17</v>
      </c>
      <c r="D19" s="12">
        <v>505.0</v>
      </c>
    </row>
    <row r="20" spans="1:4" customHeight="1" ht="130">
      <c r="A20"/>
      <c r="B20" s="10" t="str">
        <f>"01028"</f>
        <v>01028</v>
      </c>
      <c r="C20" s="11" t="s">
        <v>18</v>
      </c>
      <c r="D20" s="12">
        <v>920.0</v>
      </c>
    </row>
    <row r="21" spans="1:4" customHeight="1" ht="130">
      <c r="A21"/>
      <c r="B21" s="10" t="str">
        <f>"01029"</f>
        <v>01029</v>
      </c>
      <c r="C21" s="11" t="s">
        <v>19</v>
      </c>
      <c r="D21" s="12">
        <v>920.0</v>
      </c>
    </row>
    <row r="22" spans="1:4" customHeight="1" ht="130">
      <c r="A22"/>
      <c r="B22" s="10" t="str">
        <f>"03226"</f>
        <v>03226</v>
      </c>
      <c r="C22" s="11" t="s">
        <v>20</v>
      </c>
      <c r="D22" s="12">
        <v>815.0</v>
      </c>
    </row>
    <row r="23" spans="1:4" customHeight="1" ht="130">
      <c r="A23"/>
      <c r="B23" s="10" t="str">
        <f>"07071"</f>
        <v>07071</v>
      </c>
      <c r="C23" s="11" t="s">
        <v>21</v>
      </c>
      <c r="D23" s="12">
        <v>100.0</v>
      </c>
    </row>
    <row r="24" spans="1:4" customHeight="1" ht="130">
      <c r="A24"/>
      <c r="B24" s="10" t="str">
        <f>"08530"</f>
        <v>08530</v>
      </c>
      <c r="C24" s="11" t="s">
        <v>22</v>
      </c>
      <c r="D24" s="12">
        <v>2640.0</v>
      </c>
    </row>
    <row r="25" spans="1:4" customHeight="1" ht="130">
      <c r="A25"/>
      <c r="B25" s="10" t="str">
        <f>"08531"</f>
        <v>08531</v>
      </c>
      <c r="C25" s="11" t="s">
        <v>23</v>
      </c>
      <c r="D25" s="12">
        <v>2640.0</v>
      </c>
    </row>
    <row r="26" spans="1:4" customHeight="1" ht="130">
      <c r="A26"/>
      <c r="B26" s="10" t="str">
        <f>"08536"</f>
        <v>08536</v>
      </c>
      <c r="C26" s="11" t="s">
        <v>24</v>
      </c>
      <c r="D26" s="12">
        <v>2720.0</v>
      </c>
    </row>
    <row r="27" spans="1:4" customHeight="1" ht="130">
      <c r="A27"/>
      <c r="B27" s="10" t="str">
        <f>"08543"</f>
        <v>08543</v>
      </c>
      <c r="C27" s="11" t="s">
        <v>25</v>
      </c>
      <c r="D27" s="12">
        <v>4770.0</v>
      </c>
    </row>
    <row r="28" spans="1:4" customHeight="1" ht="130">
      <c r="A28"/>
      <c r="B28" s="10" t="str">
        <f>"08544"</f>
        <v>08544</v>
      </c>
      <c r="C28" s="11" t="s">
        <v>26</v>
      </c>
      <c r="D28" s="12">
        <v>4920.0</v>
      </c>
    </row>
    <row r="29" spans="1:4" customHeight="1" ht="130">
      <c r="A29"/>
      <c r="B29" s="10" t="str">
        <f>"08545"</f>
        <v>08545</v>
      </c>
      <c r="C29" s="11" t="s">
        <v>27</v>
      </c>
      <c r="D29" s="12">
        <v>4840.0</v>
      </c>
    </row>
    <row r="30" spans="1:4" customHeight="1" ht="130">
      <c r="A30"/>
      <c r="B30" s="10" t="str">
        <f>"08546"</f>
        <v>08546</v>
      </c>
      <c r="C30" s="11" t="s">
        <v>28</v>
      </c>
      <c r="D30" s="12">
        <v>5820.0</v>
      </c>
    </row>
    <row r="31" spans="1:4" customHeight="1" ht="130">
      <c r="A31"/>
      <c r="B31" s="10" t="str">
        <f>"08547"</f>
        <v>08547</v>
      </c>
      <c r="C31" s="11" t="s">
        <v>29</v>
      </c>
      <c r="D31" s="12">
        <v>5820.0</v>
      </c>
    </row>
    <row r="32" spans="1:4" customHeight="1" ht="130">
      <c r="A32"/>
      <c r="B32" s="10" t="str">
        <f>"08548"</f>
        <v>08548</v>
      </c>
      <c r="C32" s="11" t="s">
        <v>30</v>
      </c>
      <c r="D32" s="12">
        <v>6000.0</v>
      </c>
    </row>
    <row r="33" spans="1:4" customHeight="1" ht="130">
      <c r="A33"/>
      <c r="B33" s="10" t="str">
        <f>"08549"</f>
        <v>08549</v>
      </c>
      <c r="C33" s="11" t="s">
        <v>31</v>
      </c>
      <c r="D33" s="12">
        <v>5860.0</v>
      </c>
    </row>
    <row r="34" spans="1:4" customHeight="1" ht="130">
      <c r="A34"/>
      <c r="B34" s="10" t="str">
        <f>"08553"</f>
        <v>08553</v>
      </c>
      <c r="C34" s="11" t="s">
        <v>32</v>
      </c>
      <c r="D34" s="12">
        <v>3660.0</v>
      </c>
    </row>
    <row r="35" spans="1:4" customHeight="1" ht="130">
      <c r="A35"/>
      <c r="B35" s="10" t="str">
        <f>"08554"</f>
        <v>08554</v>
      </c>
      <c r="C35" s="11" t="s">
        <v>33</v>
      </c>
      <c r="D35" s="12">
        <v>3660.0</v>
      </c>
    </row>
    <row r="36" spans="1:4" customHeight="1" ht="130">
      <c r="A36"/>
      <c r="B36" s="10" t="str">
        <f>"08559"</f>
        <v>08559</v>
      </c>
      <c r="C36" s="11" t="s">
        <v>34</v>
      </c>
      <c r="D36" s="12">
        <v>3183.0</v>
      </c>
    </row>
    <row r="37" spans="1:4" customHeight="1" ht="130">
      <c r="A37"/>
      <c r="B37" s="10" t="str">
        <f>"08560"</f>
        <v>08560</v>
      </c>
      <c r="C37" s="11" t="s">
        <v>35</v>
      </c>
      <c r="D37" s="12">
        <v>3183.0</v>
      </c>
    </row>
    <row r="38" spans="1:4" customHeight="1" ht="130">
      <c r="A38"/>
      <c r="B38" s="10" t="str">
        <f>"08561"</f>
        <v>08561</v>
      </c>
      <c r="C38" s="11" t="s">
        <v>36</v>
      </c>
      <c r="D38" s="12">
        <v>2632.0</v>
      </c>
    </row>
    <row r="39" spans="1:4" customHeight="1" ht="130">
      <c r="A39"/>
      <c r="B39" s="10" t="str">
        <f>"08562"</f>
        <v>08562</v>
      </c>
      <c r="C39" s="11" t="s">
        <v>37</v>
      </c>
      <c r="D39" s="12">
        <v>2632.0</v>
      </c>
    </row>
    <row r="40" spans="1:4" customHeight="1" ht="130">
      <c r="A40"/>
      <c r="B40" s="10" t="str">
        <f>"08833"</f>
        <v>08833</v>
      </c>
      <c r="C40" s="11" t="s">
        <v>38</v>
      </c>
      <c r="D40" s="12">
        <v>1270.0</v>
      </c>
    </row>
    <row r="41" spans="1:4" customHeight="1" ht="130">
      <c r="A41"/>
      <c r="B41" s="10" t="str">
        <f>"08834"</f>
        <v>08834</v>
      </c>
      <c r="C41" s="11" t="s">
        <v>39</v>
      </c>
      <c r="D41" s="12">
        <v>1640.0</v>
      </c>
    </row>
    <row r="42" spans="1:4" customHeight="1" ht="130">
      <c r="A42"/>
      <c r="B42" s="10" t="str">
        <f>"08884"</f>
        <v>08884</v>
      </c>
      <c r="C42" s="11" t="s">
        <v>40</v>
      </c>
      <c r="D42" s="12">
        <v>1640.0</v>
      </c>
    </row>
    <row r="43" spans="1:4" customHeight="1" ht="130">
      <c r="A43"/>
      <c r="B43" s="10" t="str">
        <f>"09853"</f>
        <v>09853</v>
      </c>
      <c r="C43" s="11" t="s">
        <v>41</v>
      </c>
      <c r="D43" s="12">
        <v>2550.0</v>
      </c>
    </row>
    <row r="44" spans="1:4" customHeight="1" ht="130">
      <c r="A44"/>
      <c r="B44" s="10" t="str">
        <f>"10372"</f>
        <v>10372</v>
      </c>
      <c r="C44" s="11" t="s">
        <v>42</v>
      </c>
      <c r="D44" s="12">
        <v>2550.0</v>
      </c>
    </row>
    <row r="45" spans="1:4" customHeight="1" ht="130">
      <c r="A45"/>
      <c r="B45" s="10" t="str">
        <f>"13104"</f>
        <v>13104</v>
      </c>
      <c r="C45" s="11" t="s">
        <v>43</v>
      </c>
      <c r="D45" s="12">
        <v>871.0</v>
      </c>
    </row>
    <row r="46" spans="1:4" customHeight="1" ht="130">
      <c r="A46"/>
      <c r="B46" s="10" t="str">
        <f>"13789"</f>
        <v>13789</v>
      </c>
      <c r="C46" s="11" t="s">
        <v>44</v>
      </c>
      <c r="D46" s="12">
        <v>588.0</v>
      </c>
    </row>
    <row r="47" spans="1:4" customHeight="1" ht="130">
      <c r="A47"/>
      <c r="B47" s="10" t="str">
        <f>"14188"</f>
        <v>14188</v>
      </c>
      <c r="C47" s="11" t="s">
        <v>45</v>
      </c>
      <c r="D47" s="12">
        <v>815.0</v>
      </c>
    </row>
    <row r="48" spans="1:4" customHeight="1" ht="130">
      <c r="A48"/>
      <c r="B48" s="10" t="str">
        <f>"14434"</f>
        <v>14434</v>
      </c>
      <c r="C48" s="11" t="s">
        <v>46</v>
      </c>
      <c r="D48" s="12">
        <v>296.0</v>
      </c>
    </row>
    <row r="49" spans="1:4" customHeight="1" ht="130">
      <c r="A49"/>
      <c r="B49" s="10" t="str">
        <f>"14456"</f>
        <v>14456</v>
      </c>
      <c r="C49" s="11" t="s">
        <v>47</v>
      </c>
      <c r="D49" s="12">
        <v>960.0</v>
      </c>
    </row>
    <row r="50" spans="1:4" customHeight="1" ht="130">
      <c r="A50"/>
      <c r="B50" s="10" t="str">
        <f>"16303"</f>
        <v>16303</v>
      </c>
      <c r="C50" s="11" t="s">
        <v>48</v>
      </c>
      <c r="D50" s="12">
        <v>990.0</v>
      </c>
    </row>
    <row r="51" spans="1:4" customHeight="1" ht="130">
      <c r="A51"/>
      <c r="B51" s="10" t="str">
        <f>"16744"</f>
        <v>16744</v>
      </c>
      <c r="C51" s="11" t="s">
        <v>49</v>
      </c>
      <c r="D51" s="12">
        <v>1100.0</v>
      </c>
    </row>
    <row r="52" spans="1:4" customHeight="1" ht="130">
      <c r="A52"/>
      <c r="B52" s="10" t="str">
        <f>"16848"</f>
        <v>16848</v>
      </c>
      <c r="C52" s="11" t="s">
        <v>50</v>
      </c>
      <c r="D52" s="12">
        <v>5460.0</v>
      </c>
    </row>
    <row r="53" spans="1:4" customHeight="1" ht="130">
      <c r="A53"/>
      <c r="B53" s="10" t="str">
        <f>"16849"</f>
        <v>16849</v>
      </c>
      <c r="C53" s="11" t="s">
        <v>51</v>
      </c>
      <c r="D53" s="12">
        <v>6565.0</v>
      </c>
    </row>
    <row r="54" spans="1:4" customHeight="1" ht="130">
      <c r="A54"/>
      <c r="B54" s="10" t="str">
        <f>"16853"</f>
        <v>16853</v>
      </c>
      <c r="C54" s="11" t="s">
        <v>52</v>
      </c>
      <c r="D54" s="12">
        <v>750.0</v>
      </c>
    </row>
    <row r="55" spans="1:4" customHeight="1" ht="130">
      <c r="A55"/>
      <c r="B55" s="10" t="str">
        <f>"16947"</f>
        <v>16947</v>
      </c>
      <c r="C55" s="11" t="s">
        <v>53</v>
      </c>
      <c r="D55" s="12">
        <v>2050.0</v>
      </c>
    </row>
    <row r="56" spans="1:4" customHeight="1" ht="130">
      <c r="A56"/>
      <c r="B56" s="10" t="str">
        <f>"17049"</f>
        <v>17049</v>
      </c>
      <c r="C56" s="11" t="s">
        <v>54</v>
      </c>
      <c r="D56" s="12">
        <v>750.0</v>
      </c>
    </row>
    <row r="57" spans="1:4" customHeight="1" ht="130">
      <c r="A57"/>
      <c r="B57" s="10" t="str">
        <f>"17051"</f>
        <v>17051</v>
      </c>
      <c r="C57" s="11" t="s">
        <v>55</v>
      </c>
      <c r="D57" s="12">
        <v>1080.0</v>
      </c>
    </row>
    <row r="58" spans="1:4" customHeight="1" ht="130">
      <c r="A58"/>
      <c r="B58" s="10" t="str">
        <f>"17052"</f>
        <v>17052</v>
      </c>
      <c r="C58" s="11" t="s">
        <v>56</v>
      </c>
      <c r="D58" s="12">
        <v>5200.0</v>
      </c>
    </row>
    <row r="59" spans="1:4" customHeight="1" ht="130">
      <c r="A59"/>
      <c r="B59" s="10" t="str">
        <f>"17095"</f>
        <v>17095</v>
      </c>
      <c r="C59" s="11" t="s">
        <v>57</v>
      </c>
      <c r="D59" s="12">
        <v>2650.0</v>
      </c>
    </row>
    <row r="60" spans="1:4" customHeight="1" ht="130">
      <c r="A60"/>
      <c r="B60" s="10" t="str">
        <f>"17188"</f>
        <v>17188</v>
      </c>
      <c r="C60" s="11" t="s">
        <v>58</v>
      </c>
      <c r="D60" s="12">
        <v>9880.0</v>
      </c>
    </row>
    <row r="61" spans="1:4" customHeight="1" ht="130">
      <c r="A61"/>
      <c r="B61" s="10" t="str">
        <f>"17259"</f>
        <v>17259</v>
      </c>
      <c r="C61" s="11" t="s">
        <v>59</v>
      </c>
      <c r="D61" s="12">
        <v>44.0</v>
      </c>
    </row>
    <row r="62" spans="1:4" customHeight="1" ht="130">
      <c r="A62"/>
      <c r="B62" s="10" t="str">
        <f>"17260"</f>
        <v>17260</v>
      </c>
      <c r="C62" s="11" t="s">
        <v>60</v>
      </c>
      <c r="D62" s="12">
        <v>53.0</v>
      </c>
    </row>
    <row r="63" spans="1:4" customHeight="1" ht="130">
      <c r="A63"/>
      <c r="B63" s="10" t="str">
        <f>"17261"</f>
        <v>17261</v>
      </c>
      <c r="C63" s="11" t="s">
        <v>61</v>
      </c>
      <c r="D63" s="12">
        <v>53.0</v>
      </c>
    </row>
    <row r="64" spans="1:4" customHeight="1" ht="130">
      <c r="A64"/>
      <c r="B64" s="10" t="str">
        <f>"17265"</f>
        <v>17265</v>
      </c>
      <c r="C64" s="11" t="s">
        <v>62</v>
      </c>
      <c r="D64" s="12">
        <v>20.0</v>
      </c>
    </row>
    <row r="65" spans="1:4" customHeight="1" ht="130">
      <c r="A65"/>
      <c r="B65" s="10" t="str">
        <f>"17266"</f>
        <v>17266</v>
      </c>
      <c r="C65" s="11" t="s">
        <v>63</v>
      </c>
      <c r="D65" s="12">
        <v>20.0</v>
      </c>
    </row>
    <row r="66" spans="1:4" customHeight="1" ht="130">
      <c r="A66"/>
      <c r="B66" s="10" t="str">
        <f>"17267"</f>
        <v>17267</v>
      </c>
      <c r="C66" s="11" t="s">
        <v>64</v>
      </c>
      <c r="D66" s="12">
        <v>20.0</v>
      </c>
    </row>
    <row r="67" spans="1:4" customHeight="1" ht="130">
      <c r="A67"/>
      <c r="B67" s="10" t="str">
        <f>"17270"</f>
        <v>17270</v>
      </c>
      <c r="C67" s="11" t="s">
        <v>65</v>
      </c>
      <c r="D67" s="12">
        <v>106.0</v>
      </c>
    </row>
    <row r="68" spans="1:4" customHeight="1" ht="130">
      <c r="A68"/>
      <c r="B68" s="10" t="str">
        <f>"17271"</f>
        <v>17271</v>
      </c>
      <c r="C68" s="11" t="s">
        <v>66</v>
      </c>
      <c r="D68" s="12">
        <v>546.0</v>
      </c>
    </row>
    <row r="69" spans="1:4" customHeight="1" ht="130">
      <c r="A69"/>
      <c r="B69" s="10" t="str">
        <f>"17272"</f>
        <v>17272</v>
      </c>
      <c r="C69" s="11" t="s">
        <v>67</v>
      </c>
      <c r="D69" s="12">
        <v>610.0</v>
      </c>
    </row>
    <row r="70" spans="1:4" customHeight="1" ht="130">
      <c r="A70"/>
      <c r="B70" s="10" t="str">
        <f>"17273"</f>
        <v>17273</v>
      </c>
      <c r="C70" s="11" t="s">
        <v>68</v>
      </c>
      <c r="D70" s="12">
        <v>743.0</v>
      </c>
    </row>
    <row r="71" spans="1:4" customHeight="1" ht="130">
      <c r="A71"/>
      <c r="B71" s="10" t="str">
        <f>"17274"</f>
        <v>17274</v>
      </c>
      <c r="C71" s="11" t="s">
        <v>69</v>
      </c>
      <c r="D71" s="12">
        <v>252.0</v>
      </c>
    </row>
    <row r="72" spans="1:4" customHeight="1" ht="130">
      <c r="A72"/>
      <c r="B72" s="10" t="str">
        <f>"17275"</f>
        <v>17275</v>
      </c>
      <c r="C72" s="11" t="s">
        <v>70</v>
      </c>
      <c r="D72" s="12">
        <v>252.0</v>
      </c>
    </row>
    <row r="73" spans="1:4" customHeight="1" ht="130">
      <c r="A73"/>
      <c r="B73" s="10" t="str">
        <f>"17765"</f>
        <v>17765</v>
      </c>
      <c r="C73" s="11" t="s">
        <v>71</v>
      </c>
      <c r="D73" s="12">
        <v>252.0</v>
      </c>
    </row>
    <row r="74" spans="1:4" customHeight="1" ht="130">
      <c r="A74"/>
      <c r="B74" s="10" t="str">
        <f>"17885"</f>
        <v>17885</v>
      </c>
      <c r="C74" s="11" t="s">
        <v>72</v>
      </c>
      <c r="D74" s="12">
        <v>2632.0</v>
      </c>
    </row>
    <row r="75" spans="1:4" customHeight="1" ht="130">
      <c r="A75"/>
      <c r="B75" s="10" t="str">
        <f>"18310"</f>
        <v>18310</v>
      </c>
      <c r="C75" s="11" t="s">
        <v>73</v>
      </c>
      <c r="D75" s="12">
        <v>588.0</v>
      </c>
    </row>
    <row r="76" spans="1:4" customHeight="1" ht="130">
      <c r="A76"/>
      <c r="B76" s="10" t="str">
        <f>"18675"</f>
        <v>18675</v>
      </c>
      <c r="C76" s="11" t="s">
        <v>74</v>
      </c>
      <c r="D76" s="12">
        <v>2000.0</v>
      </c>
    </row>
    <row r="77" spans="1:4" customHeight="1" ht="130">
      <c r="A77"/>
      <c r="B77" s="10" t="str">
        <f>"18676"</f>
        <v>18676</v>
      </c>
      <c r="C77" s="11" t="s">
        <v>75</v>
      </c>
      <c r="D77" s="12">
        <v>2320.0</v>
      </c>
    </row>
    <row r="78" spans="1:4" customHeight="1" ht="130">
      <c r="A78"/>
      <c r="B78" s="10" t="str">
        <f>"18677"</f>
        <v>18677</v>
      </c>
      <c r="C78" s="11" t="s">
        <v>76</v>
      </c>
      <c r="D78" s="12">
        <v>2600.0</v>
      </c>
    </row>
    <row r="79" spans="1:4" customHeight="1" ht="130">
      <c r="A79"/>
      <c r="B79" s="10" t="str">
        <f>"19035"</f>
        <v>19035</v>
      </c>
      <c r="C79" s="11" t="s">
        <v>77</v>
      </c>
      <c r="D79" s="12">
        <v>2000.0</v>
      </c>
    </row>
    <row r="80" spans="1:4" customHeight="1" ht="130">
      <c r="A80"/>
      <c r="B80" s="10" t="str">
        <f>"19456"</f>
        <v>19456</v>
      </c>
      <c r="C80" s="11" t="s">
        <v>78</v>
      </c>
      <c r="D80" s="12">
        <v>520.0</v>
      </c>
    </row>
    <row r="81" spans="1:4" customHeight="1" ht="130">
      <c r="A81"/>
      <c r="B81" s="10" t="str">
        <f>"19543"</f>
        <v>19543</v>
      </c>
      <c r="C81" s="11" t="s">
        <v>79</v>
      </c>
      <c r="D81" s="12">
        <v>2184.0</v>
      </c>
    </row>
    <row r="82" spans="1:4" customHeight="1" ht="130">
      <c r="A82"/>
      <c r="B82" s="10" t="str">
        <f>"19544"</f>
        <v>19544</v>
      </c>
      <c r="C82" s="11" t="s">
        <v>80</v>
      </c>
      <c r="D82" s="12">
        <v>3111.0</v>
      </c>
    </row>
    <row r="83" spans="1:4" customHeight="1" ht="130">
      <c r="A83"/>
      <c r="B83" s="10" t="str">
        <f>"19576"</f>
        <v>19576</v>
      </c>
      <c r="C83" s="11" t="s">
        <v>81</v>
      </c>
      <c r="D83" s="12">
        <v>520.0</v>
      </c>
    </row>
    <row r="84" spans="1:4" customHeight="1" ht="130">
      <c r="A84"/>
      <c r="B84" s="10" t="str">
        <f>"19577"</f>
        <v>19577</v>
      </c>
      <c r="C84" s="11" t="s">
        <v>82</v>
      </c>
      <c r="D84" s="12">
        <v>2760.0</v>
      </c>
    </row>
    <row r="85" spans="1:4" customHeight="1" ht="130">
      <c r="A85"/>
      <c r="B85" s="10" t="str">
        <f>"19769"</f>
        <v>19769</v>
      </c>
      <c r="C85" s="11" t="s">
        <v>83</v>
      </c>
      <c r="D85" s="12">
        <v>223.0</v>
      </c>
    </row>
    <row r="86" spans="1:4" customHeight="1" ht="130">
      <c r="A86"/>
      <c r="B86" s="10" t="str">
        <f>"20590"</f>
        <v>20590</v>
      </c>
      <c r="C86" s="11" t="s">
        <v>84</v>
      </c>
      <c r="D86" s="12">
        <v>1300.0</v>
      </c>
    </row>
    <row r="87" spans="1:4" customHeight="1" ht="130">
      <c r="A87"/>
      <c r="B87" s="10" t="str">
        <f>"21032"</f>
        <v>21032</v>
      </c>
      <c r="C87" s="11" t="s">
        <v>85</v>
      </c>
      <c r="D87" s="12">
        <v>2746.0</v>
      </c>
    </row>
    <row r="88" spans="1:4" customHeight="1" ht="130">
      <c r="A88"/>
      <c r="B88" s="10" t="str">
        <f>"21033"</f>
        <v>21033</v>
      </c>
      <c r="C88" s="11" t="s">
        <v>86</v>
      </c>
      <c r="D88" s="12">
        <v>3843.0</v>
      </c>
    </row>
    <row r="89" spans="1:4" customHeight="1" ht="130">
      <c r="A89"/>
      <c r="B89" s="10" t="str">
        <f>"21034"</f>
        <v>21034</v>
      </c>
      <c r="C89" s="11" t="s">
        <v>87</v>
      </c>
      <c r="D89" s="12">
        <v>2746.0</v>
      </c>
    </row>
    <row r="90" spans="1:4" customHeight="1" ht="130">
      <c r="A90"/>
      <c r="B90" s="10" t="str">
        <f>"21035"</f>
        <v>21035</v>
      </c>
      <c r="C90" s="11" t="s">
        <v>88</v>
      </c>
      <c r="D90" s="12">
        <v>3843.0</v>
      </c>
    </row>
    <row r="91" spans="1:4" customHeight="1" ht="130">
      <c r="A91"/>
      <c r="B91" s="10" t="str">
        <f>"21154"</f>
        <v>21154</v>
      </c>
      <c r="C91" s="11" t="s">
        <v>89</v>
      </c>
      <c r="D91" s="12">
        <v>223.0</v>
      </c>
    </row>
    <row r="92" spans="1:4" customHeight="1" ht="130">
      <c r="A92"/>
      <c r="B92" s="10" t="str">
        <f>"21162"</f>
        <v>21162</v>
      </c>
      <c r="C92" s="11" t="s">
        <v>90</v>
      </c>
      <c r="D92" s="12">
        <v>2632.0</v>
      </c>
    </row>
    <row r="93" spans="1:4" customHeight="1" ht="130">
      <c r="A93"/>
      <c r="B93" s="10" t="str">
        <f>"21163"</f>
        <v>21163</v>
      </c>
      <c r="C93" s="11" t="s">
        <v>91</v>
      </c>
      <c r="D93" s="12">
        <v>2632.0</v>
      </c>
    </row>
    <row r="94" spans="1:4" customHeight="1" ht="130">
      <c r="A94"/>
      <c r="B94" s="10" t="str">
        <f>"21366"</f>
        <v>21366</v>
      </c>
      <c r="C94" s="11" t="s">
        <v>92</v>
      </c>
      <c r="D94" s="12">
        <v>3270.0</v>
      </c>
    </row>
    <row r="95" spans="1:4" customHeight="1" ht="130">
      <c r="A95"/>
      <c r="B95" s="10" t="str">
        <f>"21568"</f>
        <v>21568</v>
      </c>
      <c r="C95" s="11" t="s">
        <v>93</v>
      </c>
      <c r="D95" s="12">
        <v>686.0</v>
      </c>
    </row>
    <row r="96" spans="1:4" customHeight="1" ht="130">
      <c r="A96"/>
      <c r="B96" s="10" t="str">
        <f>"21634"</f>
        <v>21634</v>
      </c>
      <c r="C96" s="11" t="s">
        <v>94</v>
      </c>
      <c r="D96" s="12">
        <v>2760.0</v>
      </c>
    </row>
    <row r="97" spans="1:4" customHeight="1" ht="130">
      <c r="A97"/>
      <c r="B97" s="10" t="str">
        <f>"22076"</f>
        <v>22076</v>
      </c>
      <c r="C97" s="11" t="s">
        <v>95</v>
      </c>
      <c r="D97" s="12">
        <v>2147.0</v>
      </c>
    </row>
    <row r="98" spans="1:4" customHeight="1" ht="130">
      <c r="A98"/>
      <c r="B98" s="10" t="str">
        <f>"22307"</f>
        <v>22307</v>
      </c>
      <c r="C98" s="11" t="s">
        <v>96</v>
      </c>
      <c r="D98" s="12">
        <v>8160.0</v>
      </c>
    </row>
    <row r="99" spans="1:4" customHeight="1" ht="130">
      <c r="A99"/>
      <c r="B99" s="10" t="str">
        <f>"22352"</f>
        <v>22352</v>
      </c>
      <c r="C99" s="11" t="s">
        <v>97</v>
      </c>
      <c r="D99" s="12">
        <v>2746.0</v>
      </c>
    </row>
    <row r="100" spans="1:4" customHeight="1" ht="130">
      <c r="A100"/>
      <c r="B100" s="10" t="str">
        <f>"22551"</f>
        <v>22551</v>
      </c>
      <c r="C100" s="11" t="s">
        <v>98</v>
      </c>
      <c r="D100" s="12">
        <v>2746.0</v>
      </c>
    </row>
    <row r="101" spans="1:4" customHeight="1" ht="130">
      <c r="A101"/>
      <c r="B101" s="10" t="str">
        <f>"22692"</f>
        <v>22692</v>
      </c>
      <c r="C101" s="11" t="s">
        <v>99</v>
      </c>
      <c r="D101" s="12">
        <v>20.0</v>
      </c>
    </row>
    <row r="102" spans="1:4" customHeight="1" ht="130">
      <c r="A102"/>
      <c r="B102" s="10" t="str">
        <f>"22698"</f>
        <v>22698</v>
      </c>
      <c r="C102" s="11" t="s">
        <v>100</v>
      </c>
      <c r="D102" s="12">
        <v>3843.0</v>
      </c>
    </row>
    <row r="103" spans="1:4" customHeight="1" ht="130">
      <c r="A103"/>
      <c r="B103" s="10" t="str">
        <f>"22773"</f>
        <v>22773</v>
      </c>
      <c r="C103" s="11" t="s">
        <v>101</v>
      </c>
      <c r="D103" s="12">
        <v>3843.0</v>
      </c>
    </row>
    <row r="104" spans="1:4" customHeight="1" ht="130">
      <c r="A104"/>
      <c r="B104" s="10" t="str">
        <f>"22936"</f>
        <v>22936</v>
      </c>
      <c r="C104" s="11" t="s">
        <v>102</v>
      </c>
      <c r="D104" s="12">
        <v>21600.0</v>
      </c>
    </row>
    <row r="105" spans="1:4" customHeight="1" ht="130">
      <c r="A105"/>
      <c r="B105" s="10" t="str">
        <f>"23532"</f>
        <v>23532</v>
      </c>
      <c r="C105" s="11" t="s">
        <v>103</v>
      </c>
      <c r="D105" s="12">
        <v>820.0</v>
      </c>
    </row>
    <row r="106" spans="1:4" customHeight="1" ht="130">
      <c r="A106"/>
      <c r="B106" s="10" t="str">
        <f>"23594"</f>
        <v>23594</v>
      </c>
      <c r="C106" s="11" t="s">
        <v>104</v>
      </c>
      <c r="D106" s="12">
        <v>2746.0</v>
      </c>
    </row>
    <row r="107" spans="1:4" customHeight="1" ht="130">
      <c r="A107"/>
      <c r="B107" s="10" t="str">
        <f>"23806"</f>
        <v>23806</v>
      </c>
      <c r="C107" s="11" t="s">
        <v>105</v>
      </c>
      <c r="D107" s="12">
        <v>20.0</v>
      </c>
    </row>
    <row r="108" spans="1:4" customHeight="1" ht="130">
      <c r="A108"/>
      <c r="B108" s="10" t="str">
        <f>"24137"</f>
        <v>24137</v>
      </c>
      <c r="C108" s="11" t="s">
        <v>106</v>
      </c>
      <c r="D108" s="12">
        <v>8160.0</v>
      </c>
    </row>
    <row r="109" spans="1:4" customHeight="1" ht="130">
      <c r="A109"/>
      <c r="B109" s="10" t="str">
        <f>"24695"</f>
        <v>24695</v>
      </c>
      <c r="C109" s="11" t="s">
        <v>107</v>
      </c>
      <c r="D109" s="12">
        <v>1210.0</v>
      </c>
    </row>
    <row r="110" spans="1:4" customHeight="1" ht="130">
      <c r="A110"/>
      <c r="B110" s="10" t="str">
        <f>"25106"</f>
        <v>25106</v>
      </c>
      <c r="C110" s="11" t="s">
        <v>108</v>
      </c>
      <c r="D110" s="12">
        <v>2026.0</v>
      </c>
    </row>
    <row r="111" spans="1:4" customHeight="1" ht="130">
      <c r="A111"/>
      <c r="B111" s="10" t="str">
        <f>"25242"</f>
        <v>25242</v>
      </c>
      <c r="C111" s="11" t="s">
        <v>109</v>
      </c>
      <c r="D111" s="12">
        <v>252.0</v>
      </c>
    </row>
    <row r="112" spans="1:4" customHeight="1" ht="130">
      <c r="A112"/>
      <c r="B112" s="10" t="str">
        <f>"25282"</f>
        <v>25282</v>
      </c>
      <c r="C112" s="11" t="s">
        <v>110</v>
      </c>
      <c r="D112" s="12">
        <v>2650.0</v>
      </c>
    </row>
    <row r="113" spans="1:4" customHeight="1" ht="130">
      <c r="A113"/>
      <c r="B113" s="10" t="str">
        <f>"25330"</f>
        <v>25330</v>
      </c>
      <c r="C113" s="11" t="s">
        <v>111</v>
      </c>
      <c r="D113" s="12">
        <v>2632.0</v>
      </c>
    </row>
    <row r="114" spans="1:4" customHeight="1" ht="130">
      <c r="A114"/>
      <c r="B114" s="10" t="str">
        <f>"25340"</f>
        <v>25340</v>
      </c>
      <c r="C114" s="11" t="s">
        <v>112</v>
      </c>
      <c r="D114" s="12">
        <v>2632.0</v>
      </c>
    </row>
    <row r="115" spans="1:4" customHeight="1" ht="130">
      <c r="A115"/>
      <c r="B115" s="10" t="str">
        <f>"25610"</f>
        <v>25610</v>
      </c>
      <c r="C115" s="11" t="s">
        <v>113</v>
      </c>
      <c r="D115" s="12">
        <v>23400.0</v>
      </c>
    </row>
    <row r="116" spans="1:4" customHeight="1" ht="130">
      <c r="A116"/>
      <c r="B116" s="10" t="str">
        <f>"25611"</f>
        <v>25611</v>
      </c>
      <c r="C116" s="11" t="s">
        <v>114</v>
      </c>
      <c r="D116" s="12">
        <v>27000.0</v>
      </c>
    </row>
    <row r="117" spans="1:4" customHeight="1" ht="130">
      <c r="A117"/>
      <c r="B117" s="10" t="str">
        <f>"25747"</f>
        <v>25747</v>
      </c>
      <c r="C117" s="11" t="s">
        <v>115</v>
      </c>
      <c r="D117" s="12">
        <v>3843.0</v>
      </c>
    </row>
    <row r="118" spans="1:4" customHeight="1" ht="130">
      <c r="A118"/>
      <c r="B118" s="10" t="str">
        <f>"25857"</f>
        <v>25857</v>
      </c>
      <c r="C118" s="11" t="s">
        <v>116</v>
      </c>
      <c r="D118" s="12">
        <v>223.0</v>
      </c>
    </row>
    <row r="119" spans="1:4" customHeight="1" ht="130">
      <c r="A119"/>
      <c r="B119" s="10" t="str">
        <f>"26778"</f>
        <v>26778</v>
      </c>
      <c r="C119" s="11" t="s">
        <v>117</v>
      </c>
      <c r="D119" s="12">
        <v>2746.0</v>
      </c>
    </row>
    <row r="120" spans="1:4" customHeight="1" ht="130">
      <c r="A120"/>
      <c r="B120" s="10" t="str">
        <f>"27103"</f>
        <v>27103</v>
      </c>
      <c r="C120" s="11" t="s">
        <v>118</v>
      </c>
      <c r="D120" s="12">
        <v>2150.0</v>
      </c>
    </row>
    <row r="121" spans="1:4" customHeight="1" ht="130">
      <c r="A121"/>
      <c r="B121" s="10" t="str">
        <f>"27161"</f>
        <v>27161</v>
      </c>
      <c r="C121" s="11" t="s">
        <v>119</v>
      </c>
      <c r="D121" s="12">
        <v>2280.0</v>
      </c>
    </row>
    <row r="122" spans="1:4" customHeight="1" ht="130">
      <c r="A122"/>
      <c r="B122" s="10" t="str">
        <f>"27625"</f>
        <v>27625</v>
      </c>
      <c r="C122" s="11" t="s">
        <v>120</v>
      </c>
      <c r="D122" s="12">
        <v>223.0</v>
      </c>
    </row>
    <row r="123" spans="1:4" customHeight="1" ht="130">
      <c r="A123"/>
      <c r="B123" s="10" t="str">
        <f>"27633"</f>
        <v>27633</v>
      </c>
      <c r="C123" s="11" t="s">
        <v>121</v>
      </c>
      <c r="D123" s="12">
        <v>3843.0</v>
      </c>
    </row>
    <row r="124" spans="1:4" customHeight="1" ht="130">
      <c r="A124"/>
      <c r="B124" s="10" t="str">
        <f>"27770"</f>
        <v>27770</v>
      </c>
      <c r="C124" s="11" t="s">
        <v>122</v>
      </c>
      <c r="D124" s="12">
        <v>630.0</v>
      </c>
    </row>
    <row r="125" spans="1:4" customHeight="1" ht="130">
      <c r="A125"/>
      <c r="B125" s="10" t="str">
        <f>"28038"</f>
        <v>28038</v>
      </c>
      <c r="C125" s="11" t="s">
        <v>123</v>
      </c>
      <c r="D125" s="12">
        <v>680.0</v>
      </c>
    </row>
    <row r="126" spans="1:4" customHeight="1" ht="130">
      <c r="A126"/>
      <c r="B126" s="10" t="str">
        <f>"28039"</f>
        <v>28039</v>
      </c>
      <c r="C126" s="11" t="s">
        <v>124</v>
      </c>
      <c r="D126" s="12">
        <v>590.0</v>
      </c>
    </row>
    <row r="127" spans="1:4" customHeight="1" ht="130">
      <c r="A127"/>
      <c r="B127" s="10" t="str">
        <f>"28496"</f>
        <v>28496</v>
      </c>
      <c r="C127" s="11" t="s">
        <v>125</v>
      </c>
      <c r="D127" s="12">
        <v>590.0</v>
      </c>
    </row>
    <row r="128" spans="1:4" customHeight="1" ht="130">
      <c r="A128"/>
      <c r="B128" s="10" t="str">
        <f>"29021"</f>
        <v>29021</v>
      </c>
      <c r="C128" s="11" t="s">
        <v>126</v>
      </c>
      <c r="D128" s="12">
        <v>3990.0</v>
      </c>
    </row>
    <row r="129" spans="1:4" customHeight="1" ht="130">
      <c r="A129"/>
      <c r="B129" s="10" t="str">
        <f>"29123"</f>
        <v>29123</v>
      </c>
      <c r="C129" s="11" t="s">
        <v>127</v>
      </c>
      <c r="D129" s="12">
        <v>2800.0</v>
      </c>
    </row>
    <row r="130" spans="1:4" customHeight="1" ht="130">
      <c r="A130"/>
      <c r="B130" s="10" t="str">
        <f>"29246"</f>
        <v>29246</v>
      </c>
      <c r="C130" s="11" t="s">
        <v>128</v>
      </c>
      <c r="D130" s="12">
        <v>1554.0</v>
      </c>
    </row>
    <row r="131" spans="1:4" customHeight="1" ht="130">
      <c r="A131"/>
      <c r="B131" s="10" t="str">
        <f>"29249"</f>
        <v>29249</v>
      </c>
      <c r="C131" s="11" t="s">
        <v>129</v>
      </c>
      <c r="D131" s="12">
        <v>3990.0</v>
      </c>
    </row>
    <row r="132" spans="1:4" customHeight="1" ht="130">
      <c r="A132"/>
      <c r="B132" s="10" t="str">
        <f>"29430"</f>
        <v>29430</v>
      </c>
      <c r="C132" s="11" t="s">
        <v>130</v>
      </c>
      <c r="D132" s="12">
        <v>3300.0</v>
      </c>
    </row>
    <row r="133" spans="1:4" customHeight="1" ht="130">
      <c r="A133"/>
      <c r="B133" s="10" t="str">
        <f>"29603"</f>
        <v>29603</v>
      </c>
      <c r="C133" s="11" t="s">
        <v>131</v>
      </c>
      <c r="D133" s="12">
        <v>2746.0</v>
      </c>
    </row>
    <row r="134" spans="1:4" customHeight="1" ht="130">
      <c r="A134"/>
      <c r="B134" s="10" t="str">
        <f>"29694"</f>
        <v>29694</v>
      </c>
      <c r="C134" s="11" t="s">
        <v>132</v>
      </c>
      <c r="D134" s="12">
        <v>21600.0</v>
      </c>
    </row>
    <row r="135" spans="1:4" customHeight="1" ht="130">
      <c r="A135"/>
      <c r="B135" s="10" t="str">
        <f>"30007"</f>
        <v>30007</v>
      </c>
      <c r="C135" s="11" t="s">
        <v>133</v>
      </c>
      <c r="D135" s="12">
        <v>3780.0</v>
      </c>
    </row>
    <row r="136" spans="1:4" customHeight="1" ht="130">
      <c r="A136"/>
      <c r="B136" s="10" t="str">
        <f>"30123"</f>
        <v>30123</v>
      </c>
      <c r="C136" s="11" t="s">
        <v>134</v>
      </c>
      <c r="D136" s="12">
        <v>520.0</v>
      </c>
    </row>
    <row r="137" spans="1:4" customHeight="1" ht="130">
      <c r="A137"/>
      <c r="B137" s="10" t="str">
        <f>"30142"</f>
        <v>30142</v>
      </c>
      <c r="C137" s="11" t="s">
        <v>135</v>
      </c>
      <c r="D137" s="12">
        <v>7080.0</v>
      </c>
    </row>
    <row r="138" spans="1:4" customHeight="1" ht="130">
      <c r="A138"/>
      <c r="B138" s="10" t="str">
        <f>"30143"</f>
        <v>30143</v>
      </c>
      <c r="C138" s="11" t="s">
        <v>136</v>
      </c>
      <c r="D138" s="12">
        <v>7080.0</v>
      </c>
    </row>
    <row r="139" spans="1:4" customHeight="1" ht="130">
      <c r="A139"/>
      <c r="B139" s="10" t="str">
        <f>"30381"</f>
        <v>30381</v>
      </c>
      <c r="C139" s="11" t="s">
        <v>137</v>
      </c>
      <c r="D139" s="12">
        <v>5370.0</v>
      </c>
    </row>
    <row r="140" spans="1:4" customHeight="1" ht="130">
      <c r="A140"/>
      <c r="B140" s="10" t="str">
        <f>"30576"</f>
        <v>30576</v>
      </c>
      <c r="C140" s="11" t="s">
        <v>138</v>
      </c>
      <c r="D140" s="12">
        <v>220.0</v>
      </c>
    </row>
    <row r="141" spans="1:4" customHeight="1" ht="130">
      <c r="A141"/>
      <c r="B141" s="10" t="str">
        <f>"30577"</f>
        <v>30577</v>
      </c>
      <c r="C141" s="11" t="s">
        <v>139</v>
      </c>
      <c r="D141" s="12">
        <v>243.0</v>
      </c>
    </row>
    <row r="142" spans="1:4" customHeight="1" ht="130">
      <c r="A142"/>
      <c r="B142" s="10" t="str">
        <f>"30677"</f>
        <v>30677</v>
      </c>
      <c r="C142" s="11" t="s">
        <v>140</v>
      </c>
      <c r="D142" s="12">
        <v>4875.0</v>
      </c>
    </row>
    <row r="143" spans="1:4" customHeight="1" ht="130">
      <c r="A143"/>
      <c r="B143" s="10" t="str">
        <f>"30678"</f>
        <v>30678</v>
      </c>
      <c r="C143" s="11" t="s">
        <v>141</v>
      </c>
      <c r="D143" s="12">
        <v>4875.0</v>
      </c>
    </row>
    <row r="144" spans="1:4" customHeight="1" ht="130">
      <c r="A144"/>
      <c r="B144" s="10" t="str">
        <f>"30679"</f>
        <v>30679</v>
      </c>
      <c r="C144" s="11" t="s">
        <v>142</v>
      </c>
      <c r="D144" s="12">
        <v>4920.0</v>
      </c>
    </row>
    <row r="145" spans="1:4" customHeight="1" ht="130">
      <c r="A145"/>
      <c r="B145" s="10" t="str">
        <f>"30680"</f>
        <v>30680</v>
      </c>
      <c r="C145" s="11" t="s">
        <v>143</v>
      </c>
      <c r="D145" s="12">
        <v>5700.0</v>
      </c>
    </row>
    <row r="146" spans="1:4" customHeight="1" ht="130">
      <c r="A146"/>
      <c r="B146" s="10" t="str">
        <f>"30681"</f>
        <v>30681</v>
      </c>
      <c r="C146" s="11" t="s">
        <v>144</v>
      </c>
      <c r="D146" s="12">
        <v>5700.0</v>
      </c>
    </row>
    <row r="147" spans="1:4" customHeight="1" ht="130">
      <c r="A147"/>
      <c r="B147" s="10" t="str">
        <f>"30682"</f>
        <v>30682</v>
      </c>
      <c r="C147" s="11" t="s">
        <v>145</v>
      </c>
      <c r="D147" s="12">
        <v>5820.0</v>
      </c>
    </row>
    <row r="148" spans="1:4" customHeight="1" ht="130">
      <c r="A148"/>
      <c r="B148" s="10" t="str">
        <f>"30770"</f>
        <v>30770</v>
      </c>
      <c r="C148" s="11" t="s">
        <v>146</v>
      </c>
      <c r="D148" s="12">
        <v>6000.0</v>
      </c>
    </row>
    <row r="149" spans="1:4" customHeight="1" ht="130">
      <c r="A149"/>
      <c r="B149" s="10" t="str">
        <f>"30771"</f>
        <v>30771</v>
      </c>
      <c r="C149" s="11" t="s">
        <v>147</v>
      </c>
      <c r="D149" s="12">
        <v>6000.0</v>
      </c>
    </row>
    <row r="150" spans="1:4" customHeight="1" ht="130">
      <c r="A150"/>
      <c r="B150" s="10" t="str">
        <f>"30880"</f>
        <v>30880</v>
      </c>
      <c r="C150" s="11" t="s">
        <v>148</v>
      </c>
      <c r="D150" s="12">
        <v>252.0</v>
      </c>
    </row>
    <row r="151" spans="1:4" customHeight="1" ht="130">
      <c r="A151"/>
      <c r="B151" s="10" t="str">
        <f>"30882"</f>
        <v>30882</v>
      </c>
      <c r="C151" s="11" t="s">
        <v>149</v>
      </c>
      <c r="D151" s="12">
        <v>252.0</v>
      </c>
    </row>
    <row r="152" spans="1:4" customHeight="1" ht="130">
      <c r="A152"/>
      <c r="B152" s="10" t="str">
        <f>"30885"</f>
        <v>30885</v>
      </c>
      <c r="C152" s="11" t="s">
        <v>150</v>
      </c>
      <c r="D152" s="12">
        <v>5820.0</v>
      </c>
    </row>
    <row r="153" spans="1:4" customHeight="1" ht="130">
      <c r="A153"/>
      <c r="B153" s="10" t="str">
        <f>"31036"</f>
        <v>31036</v>
      </c>
      <c r="C153" s="11" t="s">
        <v>151</v>
      </c>
      <c r="D153" s="12">
        <v>2580.0</v>
      </c>
    </row>
    <row r="154" spans="1:4" customHeight="1" ht="130">
      <c r="A154"/>
      <c r="B154" s="10" t="str">
        <f>"31184"</f>
        <v>31184</v>
      </c>
      <c r="C154" s="11" t="s">
        <v>152</v>
      </c>
      <c r="D154" s="12">
        <v>21600.0</v>
      </c>
    </row>
    <row r="155" spans="1:4" customHeight="1" ht="130">
      <c r="A155"/>
      <c r="B155" s="10" t="str">
        <f>"31185"</f>
        <v>31185</v>
      </c>
      <c r="C155" s="11" t="s">
        <v>153</v>
      </c>
      <c r="D155" s="12">
        <v>21600.0</v>
      </c>
    </row>
    <row r="156" spans="1:4" customHeight="1" ht="130">
      <c r="A156"/>
      <c r="B156" s="10" t="str">
        <f>"31369"</f>
        <v>31369</v>
      </c>
      <c r="C156" s="11" t="s">
        <v>154</v>
      </c>
      <c r="D156" s="12">
        <v>2800.0</v>
      </c>
    </row>
    <row r="157" spans="1:4" customHeight="1" ht="130">
      <c r="A157"/>
      <c r="B157" s="10" t="str">
        <f>"31800"</f>
        <v>31800</v>
      </c>
      <c r="C157" s="11" t="s">
        <v>155</v>
      </c>
      <c r="D157" s="12">
        <v>10175.0</v>
      </c>
    </row>
    <row r="158" spans="1:4" customHeight="1" ht="130">
      <c r="A158"/>
      <c r="B158" s="10" t="str">
        <f>"31832"</f>
        <v>31832</v>
      </c>
      <c r="C158" s="11" t="s">
        <v>156</v>
      </c>
      <c r="D158" s="12">
        <v>6930.0</v>
      </c>
    </row>
    <row r="159" spans="1:4" customHeight="1" ht="130">
      <c r="A159"/>
      <c r="B159" s="10" t="str">
        <f>"31833"</f>
        <v>31833</v>
      </c>
      <c r="C159" s="11" t="s">
        <v>157</v>
      </c>
      <c r="D159" s="12">
        <v>9100.0</v>
      </c>
    </row>
    <row r="160" spans="1:4" customHeight="1" ht="130">
      <c r="A160"/>
      <c r="B160" s="10" t="str">
        <f>"31834"</f>
        <v>31834</v>
      </c>
      <c r="C160" s="11" t="s">
        <v>158</v>
      </c>
      <c r="D160" s="12">
        <v>24063.0</v>
      </c>
    </row>
    <row r="161" spans="1:4" customHeight="1" ht="130">
      <c r="A161"/>
      <c r="B161" s="10" t="str">
        <f>"31835"</f>
        <v>31835</v>
      </c>
      <c r="C161" s="11" t="s">
        <v>159</v>
      </c>
      <c r="D161" s="12">
        <v>30750.0</v>
      </c>
    </row>
    <row r="162" spans="1:4" customHeight="1" ht="130">
      <c r="A162"/>
      <c r="B162" s="10" t="str">
        <f>"31836"</f>
        <v>31836</v>
      </c>
      <c r="C162" s="11" t="s">
        <v>160</v>
      </c>
      <c r="D162" s="12">
        <v>38063.0</v>
      </c>
    </row>
    <row r="163" spans="1:4" customHeight="1" ht="130">
      <c r="A163"/>
      <c r="B163" s="10" t="str">
        <f>"32023"</f>
        <v>32023</v>
      </c>
      <c r="C163" s="11" t="s">
        <v>161</v>
      </c>
      <c r="D163" s="12">
        <v>10175.0</v>
      </c>
    </row>
    <row r="164" spans="1:4" customHeight="1" ht="130">
      <c r="A164"/>
      <c r="B164" s="10" t="str">
        <f>"32024"</f>
        <v>32024</v>
      </c>
      <c r="C164" s="11" t="s">
        <v>162</v>
      </c>
      <c r="D164" s="12">
        <v>4063.0</v>
      </c>
    </row>
    <row r="165" spans="1:4" customHeight="1" ht="130">
      <c r="A165"/>
      <c r="B165" s="10" t="str">
        <f>"32025"</f>
        <v>32025</v>
      </c>
      <c r="C165" s="11" t="s">
        <v>163</v>
      </c>
      <c r="D165" s="12">
        <v>2480.0</v>
      </c>
    </row>
    <row r="166" spans="1:4" customHeight="1" ht="130">
      <c r="A166"/>
      <c r="B166" s="10" t="str">
        <f>"32070"</f>
        <v>32070</v>
      </c>
      <c r="C166" s="11" t="s">
        <v>164</v>
      </c>
      <c r="D166" s="12">
        <v>1800.0</v>
      </c>
    </row>
    <row r="167" spans="1:4" customHeight="1" ht="130">
      <c r="A167"/>
      <c r="B167" s="10" t="str">
        <f>"32075"</f>
        <v>32075</v>
      </c>
      <c r="C167" s="11" t="s">
        <v>165</v>
      </c>
      <c r="D167" s="12">
        <v>4563.0</v>
      </c>
    </row>
    <row r="168" spans="1:4" customHeight="1" ht="130">
      <c r="A168"/>
      <c r="B168" s="10" t="str">
        <f>"32347"</f>
        <v>32347</v>
      </c>
      <c r="C168" s="11" t="s">
        <v>166</v>
      </c>
      <c r="D168" s="12">
        <v>948.0</v>
      </c>
    </row>
    <row r="169" spans="1:4" customHeight="1" ht="130">
      <c r="A169"/>
      <c r="B169" s="10" t="str">
        <f>"32348"</f>
        <v>32348</v>
      </c>
      <c r="C169" s="11" t="s">
        <v>167</v>
      </c>
      <c r="D169" s="12">
        <v>1146.0</v>
      </c>
    </row>
    <row r="170" spans="1:4" customHeight="1" ht="130">
      <c r="A170"/>
      <c r="B170" s="10" t="str">
        <f>"32692"</f>
        <v>32692</v>
      </c>
      <c r="C170" s="11" t="s">
        <v>168</v>
      </c>
      <c r="D170" s="12">
        <v>250.0</v>
      </c>
    </row>
    <row r="171" spans="1:4" customHeight="1" ht="130">
      <c r="A171"/>
      <c r="B171" s="10" t="str">
        <f>"33004"</f>
        <v>33004</v>
      </c>
      <c r="C171" s="11" t="s">
        <v>169</v>
      </c>
      <c r="D171" s="12">
        <v>3300.0</v>
      </c>
    </row>
    <row r="172" spans="1:4" customHeight="1" ht="130">
      <c r="A172"/>
      <c r="B172" s="10" t="str">
        <f>"33251"</f>
        <v>33251</v>
      </c>
      <c r="C172" s="11" t="s">
        <v>170</v>
      </c>
      <c r="D172" s="12">
        <v>6600.0</v>
      </c>
    </row>
    <row r="173" spans="1:4" customHeight="1" ht="130">
      <c r="A173"/>
      <c r="B173" s="10" t="str">
        <f>"33252"</f>
        <v>33252</v>
      </c>
      <c r="C173" s="11" t="s">
        <v>171</v>
      </c>
      <c r="D173" s="12">
        <v>7800.0</v>
      </c>
    </row>
    <row r="174" spans="1:4" customHeight="1" ht="130">
      <c r="A174"/>
      <c r="B174" s="10" t="str">
        <f>"33968"</f>
        <v>33968</v>
      </c>
      <c r="C174" s="11" t="s">
        <v>172</v>
      </c>
      <c r="D174" s="12">
        <v>2000.0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