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<sst xmlns="http://schemas.openxmlformats.org/spreadsheetml/2006/main" uniqueCount="160">
  <si>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</si>
  <si>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</si>
  <si>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</si>
  <si>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</si>
  <si>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</si>
  <si>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</si>
  <si>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</si>
  <si>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</si>
  <si>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03.04.2025</t>
  </si>
  <si>
    <t>картинка</t>
  </si>
  <si>
    <t>Код товара</t>
  </si>
  <si>
    <t>Наименование</t>
  </si>
  <si>
    <t>цена</t>
  </si>
  <si>
    <t>Клапан обратный 16кч11п Ду-40</t>
  </si>
  <si>
    <t>Кран шаровой Valtec Ду-15 бабочка гайка/гайка</t>
  </si>
  <si>
    <t>Кран шаровой Valtec Ду-15 рычаг гайка/гайка</t>
  </si>
  <si>
    <t>Кран шаровой Valtec Ду-20 бабочка гайка/гайка</t>
  </si>
  <si>
    <t>Кран шаровой Valtec Ду-15 бабочка гайка/штуцер</t>
  </si>
  <si>
    <t>Кран шаровой Valtec Ду-20 бабочка гайка/штуцер</t>
  </si>
  <si>
    <t>Кран шаровой Valtec Ду-15 бабочка штуцер/штуцер</t>
  </si>
  <si>
    <t>Кран шаровый для воды Галлоп 11Б27п Ду-32 рычаг гайка/гайка</t>
  </si>
  <si>
    <t>Кран шаровый Valtec Ду-15 бабочка Американка прямая</t>
  </si>
  <si>
    <t>Кран шаровый Valtec Ду-20 бабочка Американка прямая</t>
  </si>
  <si>
    <t>Кран шаровый Ду-15 Галлоп бабочка Американка прямая</t>
  </si>
  <si>
    <t>Кран шаровой Valtec Ду-15 с фильтром</t>
  </si>
  <si>
    <t>Кран водоразборный шаровой JIF Ду-20</t>
  </si>
  <si>
    <t>Вентиль водоразборный Ду-15 латунный</t>
  </si>
  <si>
    <t>Вентиль для стиральных машин JIF 1/2х1/2х3/4" гайка/штуцер/штуцер</t>
  </si>
  <si>
    <t>Кран для стиральных машин 1/2х1/2х3/4" гайка/штуцер/штуцер</t>
  </si>
  <si>
    <t>Кран под манометр 11б18бк без ручки G1/2" М20х1,5мм</t>
  </si>
  <si>
    <t>Вентиль латунный 15б3р Ду-15</t>
  </si>
  <si>
    <t>Вентиль латунный 15б3р Ду-20</t>
  </si>
  <si>
    <t>Вентиль латунный 15б3р Ду-25</t>
  </si>
  <si>
    <t>Вентиль латунный 15б3р Ду-32</t>
  </si>
  <si>
    <t>Вентиль латунный 15б3р Ду-40</t>
  </si>
  <si>
    <t>Вентиль латунный 15б3р Ду-50</t>
  </si>
  <si>
    <t>Вентиль чугунный 15кч18п Ду-40 муфтовый</t>
  </si>
  <si>
    <t>Кран газовый пробковый 11Б12бк Ду-20</t>
  </si>
  <si>
    <t>Кран газовый пробковый 11Б34бк Ду-15/10</t>
  </si>
  <si>
    <t>Кран газовый пробковый 11Б34бк Ду-20/15</t>
  </si>
  <si>
    <t>Кран угловой 1/2х3/4" JIF штуцер/штуцер вертикальный 261</t>
  </si>
  <si>
    <t>Кран шаровый JIP Premium FF Ду-15 Ру40 Danfoss 065N0300</t>
  </si>
  <si>
    <t>Кран водоразборный шаровый Ду-25 Danfoss 065B8202</t>
  </si>
  <si>
    <t>Фильтр сетчатый FVF Ду20 Danfoss 065B7771</t>
  </si>
  <si>
    <t>Обратный клапан NVD 812 Ду80 Danfoss 065B7541</t>
  </si>
  <si>
    <t>Балансировочный клапан USV-I Ду-32 Danfoss 003Z2134</t>
  </si>
  <si>
    <t>Кран угловой 1/2х1/2" JIF штуцер/штуцер вертикальный 261</t>
  </si>
  <si>
    <t>Кран шаровой Valtec Ду-15 рычаг гайка/штуцер</t>
  </si>
  <si>
    <t>Датчик реле уровня РОС-121-220</t>
  </si>
  <si>
    <t>Кран шаровый Мини 1/2" JIF штуцер/штуцер</t>
  </si>
  <si>
    <t>Кран шаровый 11с31п Ду-15 Breeze Ру40 под приварку</t>
  </si>
  <si>
    <t>Кран газовый шаровый Галлоп 11б27п Ду-40 рычаг гайка/гайка</t>
  </si>
  <si>
    <t>Кран газовый шаровый Галлоп 11б27п Ду-32 рычаг гайка/гайка</t>
  </si>
  <si>
    <t>Кран шаровой Маршал 11с67п СФ Ду50 Ру16 разборный фланцевый</t>
  </si>
  <si>
    <t>Кран шаровый Маршал 11с67п СФ Ду65 Ру16 разборный фланцевый</t>
  </si>
  <si>
    <t>Кран шаровый Маршал 11с67п СФ  Ду100 Ру16 разборный фланцевый</t>
  </si>
  <si>
    <t>Кран шаровый для воды Галлоп 11Б27п Ду-50 рычаг гайка/штуцер</t>
  </si>
  <si>
    <t>Кран шаровый Маршал 11с67п СФ Ду80 Ру16 разборный фланцевый</t>
  </si>
  <si>
    <t>Клапан обратный Ду-50 Ру16 ЧАЗ двухдисковый</t>
  </si>
  <si>
    <t>Кран газовый шаровый Галлоп 11б27п Ду-15 бабочка гайка/гайка</t>
  </si>
  <si>
    <t>Кран газовый шаровый Галлоп 11б27п Ду-15 бабочка гайка/штуцер</t>
  </si>
  <si>
    <t>Кран под манометр 11б27п2 бабочка G1/2"</t>
  </si>
  <si>
    <t>Кран газовый шаровый Галлоп 11б27п Ду-15 рычаг гайка/гайка</t>
  </si>
  <si>
    <t>Кран газовый шаровый Галлоп 11б27п Ду-15 рычаг гайка/штуцер</t>
  </si>
  <si>
    <t>Кран газовый шаровый Галлоп 11б27п Ду-20 рычаг гайка/гайка</t>
  </si>
  <si>
    <t>Кран шаровый цельносварной Маршал 11с67п2ЦФ Ду50/40 Ру40 фланцевый</t>
  </si>
  <si>
    <t>Кран газовый шаровый Галлоп 11б27п Ду-25 рычаг гайка/гайка</t>
  </si>
  <si>
    <t>Кран шаровый для воды Галлоп 11Б27п Ду-20 рычаг гайка/штуцер</t>
  </si>
  <si>
    <t>Кран шаровый для воды Галлоп 11Б27п Ду-25 рычаг г/ш</t>
  </si>
  <si>
    <t>Кран шаровый для воды Галлоп 11Б27п Ду-15 бабочка гайка/гайка</t>
  </si>
  <si>
    <t>Кран шаровый для воды Галлоп 11Б27п Ду-15 рычаг гайка/гайка</t>
  </si>
  <si>
    <t>Кран шаровый для воды Галлоп 11Б27п Ду-20 бабочка гайка/гайка</t>
  </si>
  <si>
    <t>Кран шаровый для воды Галлоп 11Б27п Ду-20 рычаг гайка/гайка</t>
  </si>
  <si>
    <t>Кран шаровый для воды Галлоп 11Б27п Ду-25 рычаг гайка/гайка</t>
  </si>
  <si>
    <t>Кран шаровый для воды Галлоп 11Б27п Ду-15 бабочка гайка/штуцер</t>
  </si>
  <si>
    <t>Кран шаровый для воды Галлоп 11Б27п Ду-15 рычаг гайка/штуцер</t>
  </si>
  <si>
    <t>Кран шаровый цельносварной 11с67пЦФ Ду80 Ру16 Маршал фланцевый</t>
  </si>
  <si>
    <t>Кран газовый шаровый Галлоп 11б27п Ду-20 рычаг гайка/штуцер</t>
  </si>
  <si>
    <t>Кран шаровый для воды Галлоп 11Б27п Ду-20 бабочка гайка/штуцер</t>
  </si>
  <si>
    <t>Кран шаровый цельносварной Маршал 11с67п ЦФ Ду65 Ру16 фланцевый</t>
  </si>
  <si>
    <t>Кран шаровый цельносварной Маршал 11с67п ЦФ Ду50 Ру40 фланцевый</t>
  </si>
  <si>
    <t>Кран шаровый цельносварной Маршал 11с67п2ЦФ Ду100/80 Ру16 фланцевый</t>
  </si>
  <si>
    <t>Кран шаровый цельносварной Маршал 11с67п2ЦФ Ду80/65 Ру16 фланцевый</t>
  </si>
  <si>
    <t>Грязевик Ду-50 Протек</t>
  </si>
  <si>
    <t>Кран шаровый цельносварной Маршал 11с67п2ЦФ Ду65/50 Ру16 фланцевый</t>
  </si>
  <si>
    <t>Кран шаровый цельносварной Маршал 11с67п ЦФ Ру40 фланцевый</t>
  </si>
  <si>
    <t>Ручной запорно-измерительный баланcировочный клапан ASAV-I Danfoss Ду-20 003L7642</t>
  </si>
  <si>
    <t>Кран шаровый SGL Ду-25 бабочка гайка/гайка</t>
  </si>
  <si>
    <t>Кран шаровый SGL Ду-25 рычаг гайка/гайка</t>
  </si>
  <si>
    <t>Кран шаровый SGL Ду-32 рычаг гайка/штуцер</t>
  </si>
  <si>
    <t>Регулятор давления поршневой РДП 3/4" 21б7р 0,5-7,0 бар с отверстием под манометр</t>
  </si>
  <si>
    <t>Клапан обратный Ду-15 латунный шток</t>
  </si>
  <si>
    <t>Клапан обратный Ду-20 латунный шток</t>
  </si>
  <si>
    <t>Клапан обратный Ду-25 латунный шток</t>
  </si>
  <si>
    <t>Кран под манометр 11б18бк с ручкой G1/2" М20х1,5мм</t>
  </si>
  <si>
    <t>Клапан обратный Ду-32 латунный шток</t>
  </si>
  <si>
    <t>Кран шаровый для воды Галлоп 11б27п Ду-50 рычаг гайка/гайка</t>
  </si>
  <si>
    <t>Кран газовый шаровый Галлоп 11б27п Ду-50 рычаг гайка/гайка</t>
  </si>
  <si>
    <t>Кран шаровый Ду-20 Галлоп бабочка Американка прямая</t>
  </si>
  <si>
    <t>Кран шаровой LD Pride Ду-15 бабочка гайка/гайка 47.15.В-В.Б</t>
  </si>
  <si>
    <t>Кран шаровой LD Pride Ду-15 рычаг гайка/гайка 47.15.В-В.Р</t>
  </si>
  <si>
    <t>Кран шаровой LD Pride Ду-20 бабочка гайка/гайка 47.20.В-В.Б</t>
  </si>
  <si>
    <t>Кран шаровой LD Pride Ду-20 рычаг гайка/гайка 47.20.В-В.Р</t>
  </si>
  <si>
    <t>Кран шаровой LD Pride Ду-25 бабочка гайка/гайка 47.25.В-В.Б</t>
  </si>
  <si>
    <t>Кран шаровой LD Pride Ду-25 рычаг гайка/гайка 47.25.В-В.Р</t>
  </si>
  <si>
    <t>Кран шаровой LD Pride Ду-32 рычаг гайка/гайка 47.32.В-В.Р</t>
  </si>
  <si>
    <t>Кран шаровой LD Pride Ду-40 рычаг гайка/гайка 47.40.В-В.Р</t>
  </si>
  <si>
    <t>Кран шаровой LD Pride Ду-50 рычаг гайка/гайка 47.50.В-В.Р</t>
  </si>
  <si>
    <t>Кран шаровой LD Pride Ду-15 бабочка гайка/штуцер 47.15.В-Н.Б</t>
  </si>
  <si>
    <t>Кран шаровой LD Pride Ду-15 рычаг гайка/штуцер 47.15.В-Н.Р</t>
  </si>
  <si>
    <t>Кран шаровой LD Pride Ду-20 бабочка гайка/штуцер 47.20.В-Н.Б</t>
  </si>
  <si>
    <t>Кран шаровой LD Pride Ду-20 рычаг гайка/штуцер 47.20.В-Н.Р</t>
  </si>
  <si>
    <t>Кран шаровой LD Pride Ду-25 бабочка гайка/штуцер 47.25.В-Н.Б</t>
  </si>
  <si>
    <t>Кран шаровой LD Pride Ду-25 рычаг гайка/штуцер 47.25.В-Н.Р</t>
  </si>
  <si>
    <t>Кран шаровой LD Pride Ду-32 рычаг гайка/штуцер 47.32.В-Н.Р</t>
  </si>
  <si>
    <t>Кран шаровой LD Pride Ду-40 рычаг гайка/штуцер 47.40.В-Н.Р</t>
  </si>
  <si>
    <t>Кран шаровой LD Pride Ду-50 рычаг гайка/штуцер 47.50.В-Н.Р</t>
  </si>
  <si>
    <t>Кран газовый шаровый Галлоп 11б27п Ду-25 рычаг гайка/штуцер</t>
  </si>
  <si>
    <t>Кран шаровый Мини 1/2" JIF гайка/гайка</t>
  </si>
  <si>
    <t>Кран угловой 1/2х3/4" JIF штуцер-штуцер с обратным клапаном</t>
  </si>
  <si>
    <t>Кран угловой 1/2х1/2" JIF штуцер/штуцер с фильтром</t>
  </si>
  <si>
    <t>Кран шаровый для воды Галлоп 11Б27п Ду-32 рычаг гайка/штуцер</t>
  </si>
  <si>
    <t>Кран шаровый Ду-15 рычаг гайка/гайка Danfoss</t>
  </si>
  <si>
    <t>Кран шаровый Ду-25 Галлоп рычаг Американка прямая</t>
  </si>
  <si>
    <t>Кран угловой 1/2х3/4" JIF штуцер/штуцер с фильтром 262</t>
  </si>
  <si>
    <t>Кран шаровой LD Pride Ду-15 бабочка штуцер/штуцер 47.25.Н-Н.Б</t>
  </si>
  <si>
    <t>Кран угловой 1/2х3/4" JIF штуцер/штуцер горизонтальный 266</t>
  </si>
  <si>
    <t>Кран шаровый Мини 1/2" JIF гайка/штуцер</t>
  </si>
  <si>
    <t>Регулятор давления поршневой 1/2" 1-4 бар JIF</t>
  </si>
  <si>
    <t>Редуктор давления с манометром 1/2" STI 1,5-6 бар</t>
  </si>
  <si>
    <t>Кран шаровый фланцевый 11с67п Ду100 Ру16 PR</t>
  </si>
  <si>
    <t>Клапан обратный Ду-25 гайка/штуцер латунный шток</t>
  </si>
  <si>
    <t>Клапан обратный Ду-25 с фильтром</t>
  </si>
  <si>
    <t>Клапан обратный Ду-32 с фильтром</t>
  </si>
  <si>
    <t>Кран вентиль угловой 1/2х1/2" JIF штуцер/штуцер 269</t>
  </si>
  <si>
    <t>Кран с накидной гайкой для котлов STI 1/2" гайка/гайка</t>
  </si>
  <si>
    <t>Кран с накидной гайкой для котлов STI 3/4" гайка/гайка</t>
  </si>
  <si>
    <t>Кран газовый шаровый БАЗ 11б27п Ду-40 рычаг гайка/гайка</t>
  </si>
  <si>
    <t>Кран шаровый LD Pride Ду-15 бабочка Американка прямая</t>
  </si>
  <si>
    <t>Кран с накидной гайкой угловой для котлов STI 1/2" гайка/гайка</t>
  </si>
  <si>
    <t>Кран шаровый LD Pride Ду-15 бабочка белая Американка прямая</t>
  </si>
  <si>
    <t>Кран шаровый LD Pride Ду-20 бабочка белая Американка прямая</t>
  </si>
  <si>
    <t>Кран шаровый LD Pride Ду-25 бабочка Американка прямая</t>
  </si>
  <si>
    <t>Кран шаровый угловой LD Pride Ду-15 бабочка гайка/гайка</t>
  </si>
  <si>
    <t>Кран шаровый угловой LD Pride Ду-15 бабочка гайка/штуцер</t>
  </si>
  <si>
    <t>Кран шаровый угловой LD Pride Ду-15 Американка бабочка</t>
  </si>
  <si>
    <t>Кран шаровый 3-х ходовой 1/2" г/г/г VALFEX</t>
  </si>
  <si>
    <t>Кран водоразборный шаровый Ду-15 ручка VALFEX VF.435.NR.012</t>
  </si>
  <si>
    <t>Кран водоразборный шаровый Ду-20 ручка VALFEX VF.435.NR.034</t>
  </si>
  <si>
    <t>Кран шаровый 1/4" для подключения фильтра под мойку F9004</t>
  </si>
  <si>
    <t>Кран шаровый Ду-32 БАЗ рычаг Американка прямая</t>
  </si>
  <si>
    <t>Кран шаровый LD Pride Ду-15 бабочка черная Американка прямая</t>
  </si>
  <si>
    <t>Кран шаровый LD Pride Ду-20 бабочка черная Американка прямая</t>
  </si>
  <si>
    <t>Кран шаровый Ду-15 с фильтром STI</t>
  </si>
  <si>
    <t>Кран угловой 1/2ш-3/4ш STI</t>
  </si>
  <si>
    <t>Кран мини 1/2-1/2 г/ш STI</t>
  </si>
  <si>
    <t>Кран угловой керамический кран-букса 1/2'' - 1/2'' нар/нар нерж сталь AISI304, блистер</t>
  </si>
  <si>
    <t>Кран водоразборный шаровой 1/2'' рукоятка, с носиком эконом</t>
  </si>
  <si>
    <t>Кран незамерзающий (для стен толщиной до 350мм) 1/2" х 3/4" нар/нар</t>
  </si>
  <si>
    <t>Кран угловой керамический кран-букса 1/2'' - 3/4'' нар/нар нерж сталь AISI304, блистер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</si>
</sst>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4114.png"/><Relationship Id="rId2" Type="http://schemas.openxmlformats.org/officeDocument/2006/relationships/image" Target="../media/000050000000000130_14115.jpg"/><Relationship Id="rId3" Type="http://schemas.openxmlformats.org/officeDocument/2006/relationships/image" Target="../media/000560000000002000_14116.jpg"/><Relationship Id="rId4" Type="http://schemas.openxmlformats.org/officeDocument/2006/relationships/image" Target="../media/000560000000002050_14117.jpg"/><Relationship Id="rId5" Type="http://schemas.openxmlformats.org/officeDocument/2006/relationships/image" Target="../media/kran_sharovoy_valtec_du_20_babochka_gayka_gayka4118.jpg"/><Relationship Id="rId6" Type="http://schemas.openxmlformats.org/officeDocument/2006/relationships/image" Target="../media/000560000000002300_14119.jpg"/><Relationship Id="rId7" Type="http://schemas.openxmlformats.org/officeDocument/2006/relationships/image" Target="../media/kran_sharovoy_valtec_du_20_babochka_gayka_shtutser4120.jpg"/><Relationship Id="rId8" Type="http://schemas.openxmlformats.org/officeDocument/2006/relationships/image" Target="../media/000560000000002600_14121.jpg"/><Relationship Id="rId9" Type="http://schemas.openxmlformats.org/officeDocument/2006/relationships/image" Target="../media/kran_sharovyy_dlya_vody_gallop_11b27p_du_32_rychag_gayka_gayka4122.jpg"/><Relationship Id="rId10" Type="http://schemas.openxmlformats.org/officeDocument/2006/relationships/image" Target="../media/000560000000005300_14123.jpg"/><Relationship Id="rId11" Type="http://schemas.openxmlformats.org/officeDocument/2006/relationships/image" Target="../media/kran_sharovyy_valtec_du_20_babochka_amerikanka_pryamaya4124.jpg"/><Relationship Id="rId12" Type="http://schemas.openxmlformats.org/officeDocument/2006/relationships/image" Target="../media/kran_sharovyy_du_15_gallop_babochka_amerikanka_pryamaya4125.jpg"/><Relationship Id="rId13" Type="http://schemas.openxmlformats.org/officeDocument/2006/relationships/image" Target="../media/kran_sharovoy_valtec_du_15_s_filtrom4126.jpg"/><Relationship Id="rId14" Type="http://schemas.openxmlformats.org/officeDocument/2006/relationships/image" Target="../media/kran_vodorazbornyy_sharovoy_jif_du_204127.jpg"/><Relationship Id="rId15" Type="http://schemas.openxmlformats.org/officeDocument/2006/relationships/image" Target="../media/ventil_vodorazbornyy_du_15_latunnyy4128.jpg"/><Relationship Id="rId16" Type="http://schemas.openxmlformats.org/officeDocument/2006/relationships/image" Target="../media/ventil_dlya_stiralnykh_mashin_jif_1_2kh1_2kh3_4_gayka_shtutser_shtutser4129.jpg"/><Relationship Id="rId17" Type="http://schemas.openxmlformats.org/officeDocument/2006/relationships/image" Target="../media/kran_dlya_stiralnykh_mashin_jif_1_2kh1_2kh3_4_gayka_shtutser_shtutser4130.jpg"/><Relationship Id="rId18" Type="http://schemas.openxmlformats.org/officeDocument/2006/relationships/image" Target="../media/000560000000006600_14131.jpg"/><Relationship Id="rId19" Type="http://schemas.openxmlformats.org/officeDocument/2006/relationships/image" Target="../media/ventil_latunnyy_15b3r_du_154132.jpg"/><Relationship Id="rId20" Type="http://schemas.openxmlformats.org/officeDocument/2006/relationships/image" Target="../media/000560000000007100_14133.jpg"/><Relationship Id="rId21" Type="http://schemas.openxmlformats.org/officeDocument/2006/relationships/image" Target="../media/000560000000007150_14134.jpg"/><Relationship Id="rId22" Type="http://schemas.openxmlformats.org/officeDocument/2006/relationships/image" Target="../media/000560000000007200_14135.jpg"/><Relationship Id="rId23" Type="http://schemas.openxmlformats.org/officeDocument/2006/relationships/image" Target="../media/000560000000007250_14136.jpg"/><Relationship Id="rId24" Type="http://schemas.openxmlformats.org/officeDocument/2006/relationships/image" Target="../media/000560000000007300_14137.jpg"/><Relationship Id="rId25" Type="http://schemas.openxmlformats.org/officeDocument/2006/relationships/image" Target="../media/000560000000007500_14138.jpg"/><Relationship Id="rId26" Type="http://schemas.openxmlformats.org/officeDocument/2006/relationships/image" Target="../media/000560000000008050_14139.jpg"/><Relationship Id="rId27" Type="http://schemas.openxmlformats.org/officeDocument/2006/relationships/image" Target="../media/000560000000008100_14140.jpg"/><Relationship Id="rId28" Type="http://schemas.openxmlformats.org/officeDocument/2006/relationships/image" Target="../media/000560000000008150_14141.jpg"/><Relationship Id="rId29" Type="http://schemas.openxmlformats.org/officeDocument/2006/relationships/image" Target="../media/kran_uglovoy_1_2kh3_4_jif_shtutser_shtutser_vertikalnyy_2614142.jpg"/><Relationship Id="rId30" Type="http://schemas.openxmlformats.org/officeDocument/2006/relationships/image" Target="../media/kran_sharovyy_jip_premium_ff_du_15_ru40_danfoss_065n03004143.jpg"/><Relationship Id="rId31" Type="http://schemas.openxmlformats.org/officeDocument/2006/relationships/image" Target="../media/kran_vodorazbornyy_sharovyy_du_25_danfoss_065b82024144.jpg"/><Relationship Id="rId32" Type="http://schemas.openxmlformats.org/officeDocument/2006/relationships/image" Target="../media/filtr_setchatyy_fvf_du20_danfoss_065b77714145.jpg"/><Relationship Id="rId33" Type="http://schemas.openxmlformats.org/officeDocument/2006/relationships/image" Target="../media/obratnyy_klapan_nvd_812_du80_danfoss_065b75414146.jpg"/><Relationship Id="rId34" Type="http://schemas.openxmlformats.org/officeDocument/2006/relationships/image" Target="../media/balansirovochnyy_klapan_usv_i_du_32_danfoss_003z21344147.jpg"/><Relationship Id="rId35" Type="http://schemas.openxmlformats.org/officeDocument/2006/relationships/image" Target="../media/kran_uglovoy_1_2kh1_2_jif_shtutser_shtutser_2614148.jpg"/><Relationship Id="rId36" Type="http://schemas.openxmlformats.org/officeDocument/2006/relationships/image" Target="../media/000560000000002320_14149.jpg"/><Relationship Id="rId37" Type="http://schemas.openxmlformats.org/officeDocument/2006/relationships/image" Target="../media/datchik_rele_urovnya_ros_121_2204150.jpg"/><Relationship Id="rId38" Type="http://schemas.openxmlformats.org/officeDocument/2006/relationships/image" Target="../media/kran_sharovyy_mini_1_2_jif_shtutser_shtutser4151.png"/><Relationship Id="rId39" Type="http://schemas.openxmlformats.org/officeDocument/2006/relationships/image" Target="../media/000560000000011650_14152.jpg"/><Relationship Id="rId40" Type="http://schemas.openxmlformats.org/officeDocument/2006/relationships/image" Target="../media/kran_gazovyy_sharovyy_gallop_11b27p_du_40_rychag_gayka_gayka4153.jpg"/><Relationship Id="rId41" Type="http://schemas.openxmlformats.org/officeDocument/2006/relationships/image" Target="../media/000560000000008760_14154.jpg"/><Relationship Id="rId42" Type="http://schemas.openxmlformats.org/officeDocument/2006/relationships/image" Target="../media/kran_sharovoy_marshal_11s67p_sf_du50_ru16_razbornyy_flantsevyy4155.jpg"/><Relationship Id="rId43" Type="http://schemas.openxmlformats.org/officeDocument/2006/relationships/image" Target="../media/000560000000011950_14156.jpg"/><Relationship Id="rId44" Type="http://schemas.openxmlformats.org/officeDocument/2006/relationships/image" Target="../media/kran_sharovyy_marshal_11s67p_sf_du100_ru16_razbornyy_flantsevyy4157.jpg"/><Relationship Id="rId45" Type="http://schemas.openxmlformats.org/officeDocument/2006/relationships/image" Target="../media/kran_sharovyy_dlya_vody_gallop_11b27p_du_50_rychag_gayka_shtutser4158.jpg"/><Relationship Id="rId46" Type="http://schemas.openxmlformats.org/officeDocument/2006/relationships/image" Target="../media/kran_sharovyy_marshal_11s67p_sf_du80_ru16_razbornyy_flantsevyy4159.jpg"/><Relationship Id="rId47" Type="http://schemas.openxmlformats.org/officeDocument/2006/relationships/image" Target="../media/klapan_obratnyy_du_50_ru16_chaz_dvukhdiskovyy4160.jpg"/><Relationship Id="rId48" Type="http://schemas.openxmlformats.org/officeDocument/2006/relationships/image" Target="../media/000560000000008310_14161.jpg"/><Relationship Id="rId49" Type="http://schemas.openxmlformats.org/officeDocument/2006/relationships/image" Target="../media/000560000000008410_14162.jpg"/><Relationship Id="rId50" Type="http://schemas.openxmlformats.org/officeDocument/2006/relationships/image" Target="../media/000560000000006610_14163.jpg"/><Relationship Id="rId51" Type="http://schemas.openxmlformats.org/officeDocument/2006/relationships/image" Target="../media/000560000000008360_14164.jpg"/><Relationship Id="rId52" Type="http://schemas.openxmlformats.org/officeDocument/2006/relationships/image" Target="../media/kran_gazovyy_sharovyy_gallop_11b27p_du_15_rychag_gayka_shtutser4165.jpg"/><Relationship Id="rId53" Type="http://schemas.openxmlformats.org/officeDocument/2006/relationships/image" Target="../media/000560000000008560_14166.jpg"/><Relationship Id="rId54" Type="http://schemas.openxmlformats.org/officeDocument/2006/relationships/image" Target="../media/kran_sharovyy_tselnosvarnoy_marshal_11s67p2tsf_du50_40_ru40_flantsevyy4167.jpg"/><Relationship Id="rId55" Type="http://schemas.openxmlformats.org/officeDocument/2006/relationships/image" Target="../media/kran_gazovyy_sharovyy_gallop_11b27p_du_25_rychag_gayka_gayka4168.jpg"/><Relationship Id="rId56" Type="http://schemas.openxmlformats.org/officeDocument/2006/relationships/image" Target="../media/kran_sharovyy_dlya_vody_gallop_11b27p_du_20_rychag_gayka_shtutser4169.jpg"/><Relationship Id="rId57" Type="http://schemas.openxmlformats.org/officeDocument/2006/relationships/image" Target="../media/000560000000003710_14170.jpg"/><Relationship Id="rId58" Type="http://schemas.openxmlformats.org/officeDocument/2006/relationships/image" Target="../media/000560000000003010_14171.jpg"/><Relationship Id="rId59" Type="http://schemas.openxmlformats.org/officeDocument/2006/relationships/image" Target="../media/000560000000003060_14172.jpg"/><Relationship Id="rId60" Type="http://schemas.openxmlformats.org/officeDocument/2006/relationships/image" Target="../media/kran_sharovyy_dlya_vody_gallop_11b27p_du_20_babochka_gayka_gayka4173.jpg"/><Relationship Id="rId61" Type="http://schemas.openxmlformats.org/officeDocument/2006/relationships/image" Target="../media/kran_sharovyy_dlya_vody_gallop_11b27p_du_20_rychag_gayka_gayka4174.jpg"/><Relationship Id="rId62" Type="http://schemas.openxmlformats.org/officeDocument/2006/relationships/image" Target="../media/kran_sharovyy_dlya_vody_gallop_11b27p_du_25_rychag_gayka_gayka4175.jpg"/><Relationship Id="rId63" Type="http://schemas.openxmlformats.org/officeDocument/2006/relationships/image" Target="../media/000560000000003460_14176.jpg"/><Relationship Id="rId64" Type="http://schemas.openxmlformats.org/officeDocument/2006/relationships/image" Target="../media/000560000000003510_14177.jpg"/><Relationship Id="rId65" Type="http://schemas.openxmlformats.org/officeDocument/2006/relationships/image" Target="../media/000560000000011920_14178.jpg"/><Relationship Id="rId66" Type="http://schemas.openxmlformats.org/officeDocument/2006/relationships/image" Target="../media/kran_gazovyy_sharovyy_gallop_11b27p_du_20_rychag_gayka_shtutser4179.jpg"/><Relationship Id="rId67" Type="http://schemas.openxmlformats.org/officeDocument/2006/relationships/image" Target="../media/000560000000003560_14180.jpg"/><Relationship Id="rId68" Type="http://schemas.openxmlformats.org/officeDocument/2006/relationships/image" Target="../media/kran_sharovyy_tselnosvarnoy_marshal_11s67ptsf_du65_ru16_flantsevyy4181.jpg"/><Relationship Id="rId69" Type="http://schemas.openxmlformats.org/officeDocument/2006/relationships/image" Target="../media/kran_sharovyy_tselnosvarnoy_marshal_11s67ptsf_du50_ru40_flantsevyy4182.jpg"/><Relationship Id="rId70" Type="http://schemas.openxmlformats.org/officeDocument/2006/relationships/image" Target="../media/kran_sharovyy_tselnosvarnoy_marshal_11s67p2tsf_du100_80_ru16_flantsevyy4183.jpg"/><Relationship Id="rId71" Type="http://schemas.openxmlformats.org/officeDocument/2006/relationships/image" Target="../media/kran_sharovyy_tselnosvarnoy_marshal_11s67p2tsf_du80_65_ru16_flantsevyy4184.jpg"/><Relationship Id="rId72" Type="http://schemas.openxmlformats.org/officeDocument/2006/relationships/image" Target="../media/000070000000000113_14185.jpg"/><Relationship Id="rId73" Type="http://schemas.openxmlformats.org/officeDocument/2006/relationships/image" Target="../media/kran_sharovyy_tselnosvarnoy_marshal_11s67p2tsf_du65_50_ru16_flantsevyy4186.jpg"/><Relationship Id="rId74" Type="http://schemas.openxmlformats.org/officeDocument/2006/relationships/image" Target="../media/000560000000011908_14187.jpg"/><Relationship Id="rId75" Type="http://schemas.openxmlformats.org/officeDocument/2006/relationships/image" Target="../media/ruchnoy_zaporno_izmeritelnyy_balancirovochnyy_klapan_asav_i_danfoss_du_20_003l76424188.jpg"/><Relationship Id="rId76" Type="http://schemas.openxmlformats.org/officeDocument/2006/relationships/image" Target="../media/000560000000001540_14189.jpg"/><Relationship Id="rId77" Type="http://schemas.openxmlformats.org/officeDocument/2006/relationships/image" Target="../media/000560000000001550_14190.jpg"/><Relationship Id="rId78" Type="http://schemas.openxmlformats.org/officeDocument/2006/relationships/image" Target="../media/000560000000001650_14191.jpg"/><Relationship Id="rId79" Type="http://schemas.openxmlformats.org/officeDocument/2006/relationships/image" Target="../media/000070000000031020_14192.jpg"/><Relationship Id="rId80" Type="http://schemas.openxmlformats.org/officeDocument/2006/relationships/image" Target="../media/klapan_obratnyy_du_15_latunnyy_shtok4193.jpg"/><Relationship Id="rId81" Type="http://schemas.openxmlformats.org/officeDocument/2006/relationships/image" Target="../media/klapan_obratnyy_du_20_latunnyy_shtok4194.jpg"/><Relationship Id="rId82" Type="http://schemas.openxmlformats.org/officeDocument/2006/relationships/image" Target="../media/klapan_obratnyy_du_25_latunnyy_shtok4195.jpg"/><Relationship Id="rId83" Type="http://schemas.openxmlformats.org/officeDocument/2006/relationships/image" Target="../media/000560000000006605_14196.jpg"/><Relationship Id="rId84" Type="http://schemas.openxmlformats.org/officeDocument/2006/relationships/image" Target="../media/000070000000025030_14197.jpg"/><Relationship Id="rId85" Type="http://schemas.openxmlformats.org/officeDocument/2006/relationships/image" Target="../media/000560000000003390_14198.jpg"/><Relationship Id="rId86" Type="http://schemas.openxmlformats.org/officeDocument/2006/relationships/image" Target="../media/kran_gazovyy_sharovyy_gallop_11b27p_du_50_rychag_gayka_gayka4199.jpg"/><Relationship Id="rId87" Type="http://schemas.openxmlformats.org/officeDocument/2006/relationships/image" Target="../media/kran_sharovyy_du_20_gallop_babochka_amerikanka_pryamaya4200.jpg"/><Relationship Id="rId88" Type="http://schemas.openxmlformats.org/officeDocument/2006/relationships/image" Target="../media/kran_sharovoy_ld_pride_du_15_babochka_gayka_gayka_47_15_v_v_b4201.jpg"/><Relationship Id="rId89" Type="http://schemas.openxmlformats.org/officeDocument/2006/relationships/image" Target="../media/kran_sharovoy_ld_pride_du_15_rychag_gayka_gayka_47_15_v_v_r4202.jpg"/><Relationship Id="rId90" Type="http://schemas.openxmlformats.org/officeDocument/2006/relationships/image" Target="../media/kran_sharovoy_ld_pride_du_20_babochka_gayka_gayka_47_20_v_v_b4203.jpg"/><Relationship Id="rId91" Type="http://schemas.openxmlformats.org/officeDocument/2006/relationships/image" Target="../media/kran_sharovoy_ld_pride_du_20_rychag_gayka_gayka_47_20_v_v_r4204.jpg"/><Relationship Id="rId92" Type="http://schemas.openxmlformats.org/officeDocument/2006/relationships/image" Target="../media/kran_sharovoy_ld_pride_du_25_babochka_gayka_gayka_47_25_v_v_b4205.jpg"/><Relationship Id="rId93" Type="http://schemas.openxmlformats.org/officeDocument/2006/relationships/image" Target="../media/kran_sharovoy_ld_pride_du_25_rychag_gayka_gayka_47_25_v_v_r4206.jpg"/><Relationship Id="rId94" Type="http://schemas.openxmlformats.org/officeDocument/2006/relationships/image" Target="../media/kran_sharovoy_ld_pride_du_32_rychag_gayka_gayka_47_32_v_v_r4207.jpg"/><Relationship Id="rId95" Type="http://schemas.openxmlformats.org/officeDocument/2006/relationships/image" Target="../media/kran_sharovoy_ld_pride_du_40_rychag_gayka_gayka_47_40_v_v_r4208.jpg"/><Relationship Id="rId96" Type="http://schemas.openxmlformats.org/officeDocument/2006/relationships/image" Target="../media/kran_sharovoy_ld_pride_du_50_rychag_gayka_gayka_47_50_v_v_r4209.jpg"/><Relationship Id="rId97" Type="http://schemas.openxmlformats.org/officeDocument/2006/relationships/image" Target="../media/kran_sharovoy_ld_pride_du_15_babochka_gayka_shtutser_47_15_v_n_b4210.jpg"/><Relationship Id="rId98" Type="http://schemas.openxmlformats.org/officeDocument/2006/relationships/image" Target="../media/kran_sharovoy_ld_pride_du_15_rychag_gayka_shtutser_47_15_v_n_r4211.jpg"/><Relationship Id="rId99" Type="http://schemas.openxmlformats.org/officeDocument/2006/relationships/image" Target="../media/kran_sharovoy_ld_pride_du_20_babochka_gayka_shtutser_47_20_v_n_b4212.jpg"/><Relationship Id="rId100" Type="http://schemas.openxmlformats.org/officeDocument/2006/relationships/image" Target="../media/kran_sharovoy_ld_pride_du_20_rychag_gayka_shtutser_47_20_v_n_r4213.jpg"/><Relationship Id="rId101" Type="http://schemas.openxmlformats.org/officeDocument/2006/relationships/image" Target="../media/kran_sharovoy_ld_pride_du_25_babochka_gayka_shtutser_47_25_v_n_b4214.jpg"/><Relationship Id="rId102" Type="http://schemas.openxmlformats.org/officeDocument/2006/relationships/image" Target="../media/kran_sharovoy_ld_pride_du_25_rychag_gayka_shtutser_47_25_v_n_r4215.jpg"/><Relationship Id="rId103" Type="http://schemas.openxmlformats.org/officeDocument/2006/relationships/image" Target="../media/kran_sharovoy_ld_pride_du_32_rychag_gayka_shtutser_47_32_v_n_r4216.jpg"/><Relationship Id="rId104" Type="http://schemas.openxmlformats.org/officeDocument/2006/relationships/image" Target="../media/kran_sharovoy_ld_pride_du_40_rychag_gayka_shtutser_47_40_v_n_r4217.jpg"/><Relationship Id="rId105" Type="http://schemas.openxmlformats.org/officeDocument/2006/relationships/image" Target="../media/kran_sharovoy_ld_pride_du_50_rychag_gayka_shtutser_47_50_v_n_r4218.jpg"/><Relationship Id="rId106" Type="http://schemas.openxmlformats.org/officeDocument/2006/relationships/image" Target="../media/kran_gazovyy_sharovyy_gallop_11b27p_du_25_rychag_gayka_shtutser4219.jpg"/><Relationship Id="rId107" Type="http://schemas.openxmlformats.org/officeDocument/2006/relationships/image" Target="../media/000560000000006315_14220.jpg"/><Relationship Id="rId108" Type="http://schemas.openxmlformats.org/officeDocument/2006/relationships/image" Target="../media/000560000000006312_14221.jpg"/><Relationship Id="rId109" Type="http://schemas.openxmlformats.org/officeDocument/2006/relationships/image" Target="../media/000560000000006307_14222.jpg"/><Relationship Id="rId110" Type="http://schemas.openxmlformats.org/officeDocument/2006/relationships/image" Target="../media/kran_sharovyy_dlya_vody_gallop_11b27p_du_32_rychag_gayka_shtutser4223.jpg"/><Relationship Id="rId111" Type="http://schemas.openxmlformats.org/officeDocument/2006/relationships/image" Target="../media/000560000000003810_14224.png"/><Relationship Id="rId112" Type="http://schemas.openxmlformats.org/officeDocument/2006/relationships/image" Target="../media/000560000000005520_14225.jpg"/><Relationship Id="rId113" Type="http://schemas.openxmlformats.org/officeDocument/2006/relationships/image" Target="../media/kran_uglovoy_1_2kh3_4_jif_shtutser_shtutser_s_filtrom4226.jpg"/><Relationship Id="rId114" Type="http://schemas.openxmlformats.org/officeDocument/2006/relationships/image" Target="../media/kran_sharovoy_ld_pride_du_15_babochka_shtutser_shtutser_47_25_n_n_b4227.jpg"/><Relationship Id="rId115" Type="http://schemas.openxmlformats.org/officeDocument/2006/relationships/image" Target="../media/000560000000006311_14228.jpg"/><Relationship Id="rId116" Type="http://schemas.openxmlformats.org/officeDocument/2006/relationships/image" Target="../media/kran_sharovyy_mini_1_2_jif_gayka_shtutser4229.jpg"/><Relationship Id="rId117" Type="http://schemas.openxmlformats.org/officeDocument/2006/relationships/image" Target="../media/000070000000031030_14230.png"/><Relationship Id="rId118" Type="http://schemas.openxmlformats.org/officeDocument/2006/relationships/image" Target="../media/000070000000031150_14231.jpg"/><Relationship Id="rId119" Type="http://schemas.openxmlformats.org/officeDocument/2006/relationships/image" Target="../media/000560000000011110_14232.jpg"/><Relationship Id="rId120" Type="http://schemas.openxmlformats.org/officeDocument/2006/relationships/image" Target="../media/klapan_obratnyy_du_25_gayka_shtutser_latunnyy_shtok4233.jpg"/><Relationship Id="rId121" Type="http://schemas.openxmlformats.org/officeDocument/2006/relationships/image" Target="../media/000070000000025050_14234.jpg"/><Relationship Id="rId122" Type="http://schemas.openxmlformats.org/officeDocument/2006/relationships/image" Target="../media/klapan_obratnyy_du_32_s_filtrom4235.jpg"/><Relationship Id="rId123" Type="http://schemas.openxmlformats.org/officeDocument/2006/relationships/image" Target="../media/000560000000006303_14236.jpg"/><Relationship Id="rId124" Type="http://schemas.openxmlformats.org/officeDocument/2006/relationships/image" Target="../media/000560000000005010_14237.jpg"/><Relationship Id="rId125" Type="http://schemas.openxmlformats.org/officeDocument/2006/relationships/image" Target="../media/000560000000005015_14238.jpg"/><Relationship Id="rId126" Type="http://schemas.openxmlformats.org/officeDocument/2006/relationships/image" Target="../media/000560000000008860_14239.jpg"/><Relationship Id="rId127" Type="http://schemas.openxmlformats.org/officeDocument/2006/relationships/image" Target="../media/000560000000005796_14240.jpg"/><Relationship Id="rId128" Type="http://schemas.openxmlformats.org/officeDocument/2006/relationships/image" Target="../media/000560000000005005_14241.jpg"/><Relationship Id="rId129" Type="http://schemas.openxmlformats.org/officeDocument/2006/relationships/image" Target="../media/000560000000005280_14242.jpg"/><Relationship Id="rId130" Type="http://schemas.openxmlformats.org/officeDocument/2006/relationships/image" Target="../media/000560000000005282_14243.jpg"/><Relationship Id="rId131" Type="http://schemas.openxmlformats.org/officeDocument/2006/relationships/image" Target="../media/000560000000005284_14244.jpg"/><Relationship Id="rId132" Type="http://schemas.openxmlformats.org/officeDocument/2006/relationships/image" Target="../media/000560000000001450_14245.jpg"/><Relationship Id="rId133" Type="http://schemas.openxmlformats.org/officeDocument/2006/relationships/image" Target="../media/000560000000001460_14246.jpg"/><Relationship Id="rId134" Type="http://schemas.openxmlformats.org/officeDocument/2006/relationships/image" Target="../media/000560000000005285_14247.jpg"/><Relationship Id="rId135" Type="http://schemas.openxmlformats.org/officeDocument/2006/relationships/image" Target="../media/000560000000005030_14248.jpg"/><Relationship Id="rId136" Type="http://schemas.openxmlformats.org/officeDocument/2006/relationships/image" Target="../media/000560000000006170_14249.jpg"/><Relationship Id="rId137" Type="http://schemas.openxmlformats.org/officeDocument/2006/relationships/image" Target="../media/000560000000006180_14250.jpg"/><Relationship Id="rId138" Type="http://schemas.openxmlformats.org/officeDocument/2006/relationships/image" Target="../media/000310003000100110_14251.jpg"/><Relationship Id="rId139" Type="http://schemas.openxmlformats.org/officeDocument/2006/relationships/image" Target="../media/000560000000005530_14252.jpg"/><Relationship Id="rId140" Type="http://schemas.openxmlformats.org/officeDocument/2006/relationships/image" Target="../media/000560000000005271_14253.jpg"/><Relationship Id="rId141" Type="http://schemas.openxmlformats.org/officeDocument/2006/relationships/image" Target="../media/000560000000005272_14254.jpg"/><Relationship Id="rId142" Type="http://schemas.openxmlformats.org/officeDocument/2006/relationships/image" Target="../media/000560000000006060_14255.jpg"/><Relationship Id="rId143" Type="http://schemas.openxmlformats.org/officeDocument/2006/relationships/image" Target="../media/000560000000006230_14256.jpg"/><Relationship Id="rId144" Type="http://schemas.openxmlformats.org/officeDocument/2006/relationships/image" Target="../media/000560000000006340_14257.jpg"/><Relationship Id="rId145" Type="http://schemas.openxmlformats.org/officeDocument/2006/relationships/image" Target="../media/000560000000006345_14258.jpg"/><Relationship Id="rId146" Type="http://schemas.openxmlformats.org/officeDocument/2006/relationships/image" Target="../media/000560000000006095_14259.jpg"/><Relationship Id="rId147" Type="http://schemas.openxmlformats.org/officeDocument/2006/relationships/image" Target="../media/000560000000006590_14260.jpg"/><Relationship Id="rId148" Type="http://schemas.openxmlformats.org/officeDocument/2006/relationships/image" Target="../media/000560000000006347_1426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лапан обратный 16кч11п Ду-40" descr="0007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Кран шаровой Valtec Ду-15 бабочка гайка/гайка" descr="1250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Кран шаровой Valtec Ду-15 рычаг гайка/гайка" descr="1250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Кран шаровой Valtec Ду-20 бабочка гайка/гайка" descr="1250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Кран шаровой Valtec Ду-15 бабочка гайка/штуцер" descr="125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Кран шаровой Valtec Ду-20 бабочка гайка/штуцер" descr="125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Кран шаровой Valtec Ду-15 бабочка штуцер/штуцер" descr="125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Кран шаровый для воды Галлоп 11Б27п Ду-32 рычаг гайка/гайка" descr="125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Кран шаровый Valtec Ду-15 бабочка Американка прямая" descr="1254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Кран шаровый Valtec Ду-20 бабочка Американка прямая" descr="1254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Кран шаровый Ду-15 Галлоп бабочка Американка прямая" descr="1255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Кран шаровой Valtec Ду-15 с фильтром" descr="1270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Кран водоразборный шаровой JIF Ду-20" descr="1270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Вентиль водоразборный Ду-15 латунный" descr="1270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Вентиль для стиральных машин JIF 1/2х1/2х3/4&quot; гайка/штуцер/штуцер" descr="1270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ран для стиральных машин 1/2х1/2х3/4&quot; гайка/штуцер/штуцер" descr="1270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ран под манометр 11б18бк без ручки G1/2&quot; М20х1,5мм" descr="1271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Вентиль латунный 15б3р Ду-15" descr="1271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Вентиль латунный 15б3р Ду-20" descr="1271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Вентиль латунный 15б3р Ду-25" descr="1271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Вентиль латунный 15б3р Ду-32" descr="1271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Вентиль латунный 15б3р Ду-40" descr="1271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Вентиль латунный 15б3р Ду-50" descr="1272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Вентиль чугунный 15кч18п Ду-40 муфтовый" descr="127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Кран газовый пробковый 11Б12бк Ду-20" descr="1272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Кран газовый пробковый 11Б34бк Ду-15/10" descr="1273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Кран газовый пробковый 11Б34бк Ду-20/15" descr="1273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ран угловой 1/2х3/4&quot; JIF штуцер/штуцер вертикальный 261" descr="1286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ран шаровый JIP Premium FF Ду-15 Ру40 Danfoss 065N0300" descr="1380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Кран водоразборный шаровый Ду-25 Danfoss 065B8202" descr="1380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Фильтр сетчатый FVF Ду20 Danfoss 065B7771" descr="1382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Обратный клапан NVD 812 Ду80 Danfoss 065B7541" descr="1384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Балансировочный клапан USV-I Ду-32 Danfoss 003Z2134" descr="1385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Кран угловой 1/2х1/2&quot; JIF штуцер/штуцер вертикальный 261" descr="1397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ран шаровой Valtec Ду-15 рычаг гайка/штуцер" descr="1580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Датчик реле уровня РОС-121-220" descr="1672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Кран шаровый Мини 1/2&quot; JIF штуцер/штуцер" descr="1695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ран шаровый 11с31п Ду-15 Breeze Ру40 под приварку" descr="1754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ран газовый шаровый Галлоп 11б27п Ду-40 рычаг гайка/гайка" descr="1767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ран газовый шаровый Галлоп 11б27п Ду-32 рычаг гайка/гайка" descr="1779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ран шаровой Маршал 11с67п СФ Ду50 Ру16 разборный фланцевый" descr="1788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Кран шаровый Маршал 11с67п СФ Ду65 Ру16 разборный фланцевый" descr="17897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Кран шаровый Маршал 11с67п СФ  Ду100 Ру16 разборный фланцевый" descr="184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ран шаровый для воды Галлоп 11Б27п Ду-50 рычаг гайка/штуцер" descr="19064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Кран шаровый Маршал 11с67п СФ Ду80 Ру16 разборный фланцевый" descr="19308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Клапан обратный Ду-50 Ру16 ЧАЗ двухдисковый" descr="1931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Кран газовый шаровый Галлоп 11б27п Ду-15 бабочка гайка/гайка" descr="1931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Кран газовый шаровый Галлоп 11б27п Ду-15 бабочка гайка/штуцер" descr="1943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Кран под манометр 11б27п2 бабочка G1/2&quot;" descr="1943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Кран газовый шаровый Галлоп 11б27п Ду-15 рычаг гайка/гайка" descr="1953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Кран газовый шаровый Галлоп 11б27п Ду-15 рычаг гайка/штуцер" descr="1953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Кран газовый шаровый Галлоп 11б27п Ду-20 рычаг гайка/гайка" descr="1953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Кран шаровый цельносварной Маршал 11с67п2ЦФ Ду50/40 Ру40 фланцевый" descr="1954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ран газовый шаровый Галлоп 11б27п Ду-25 рычаг гайка/гайка" descr="1958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Кран шаровый для воды Галлоп 11Б27п Ду-20 рычаг гайка/штуцер" descr="1966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Кран шаровый для воды Галлоп 11Б27п Ду-25 рычаг г/ш" descr="1966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Кран шаровый для воды Галлоп 11Б27п Ду-15 бабочка гайка/гайка" descr="2006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Кран шаровый для воды Галлоп 11Б27п Ду-15 рычаг гайка/гайка" descr="2006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Кран шаровый для воды Галлоп 11Б27п Ду-20 бабочка гайка/гайка" descr="2006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Кран шаровый для воды Галлоп 11Б27п Ду-20 рычаг гайка/гайка" descr="20067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Кран шаровый для воды Галлоп 11Б27п Ду-25 рычаг гайка/гайка" descr="2006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Кран шаровый для воды Галлоп 11Б27п Ду-15 бабочка гайка/штуцер" descr="20069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ран шаровый для воды Галлоп 11Б27п Ду-15 рычаг гайка/штуцер" descr="20070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ран шаровый цельносварной 11с67пЦФ Ду80 Ру16 Маршал фланцевый" descr="2046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ран газовый шаровый Галлоп 11б27п Ду-20 рычаг гайка/штуцер" descr="2102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ран шаровый для воды Галлоп 11Б27п Ду-20 бабочка гайка/штуцер" descr="2124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ран шаровый цельносварной Маршал 11с67п ЦФ Ду65 Ру16 фланцевый" descr="2151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ран шаровый цельносварной Маршал 11с67п ЦФ Ду50 Ру40 фланцевый" descr="2156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Кран шаровый цельносварной Маршал 11с67п2ЦФ Ду100/80 Ру16 фланцевый" descr="2165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Кран шаровый цельносварной Маршал 11с67п2ЦФ Ду80/65 Ру16 фланцевый" descr="2176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Грязевик Ду-50 Протек" descr="2181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Кран шаровый цельносварной Маршал 11с67п2ЦФ Ду65/50 Ру16 фланцевый" descr="2202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ран шаровый цельносварной Маршал 11с67п ЦФ Ру40 фланцевый" descr="2208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Ручной запорно-измерительный баланcировочный клапан ASAV-I Danfoss Ду-20 003L7642" descr="22834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ран шаровый SGL Ду-25 бабочка гайка/гайка" descr="23099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Кран шаровый SGL Ду-25 рычаг гайка/гайка" descr="23100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Кран шаровый SGL Ду-32 рычаг гайка/штуцер" descr="23109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Регулятор давления поршневой РДП 3/4&quot; 21б7р 0,5-7,0 бар с отверстием под манометр" descr="2396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Клапан обратный Ду-15 латунный шток" descr="2440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Клапан обратный Ду-20 латунный шток" descr="2440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Клапан обратный Ду-25 латунный шток" descr="2440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Кран под манометр 11б18бк с ручкой G1/2&quot; М20х1,5мм" descr="2545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Клапан обратный Ду-32 латунный шток" descr="25911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Кран шаровый для воды Галлоп 11б27п Ду-50 рычаг гайка/гайка" descr="26042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Кран газовый шаровый Галлоп 11б27п Ду-50 рычаг гайка/гайка" descr="26289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Кран шаровый Ду-20 Галлоп бабочка Американка прямая" descr="26656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Кран шаровой LD Pride Ду-15 бабочка гайка/гайка 47.15.В-В.Б" descr="2685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ран шаровой LD Pride Ду-15 рычаг гайка/гайка 47.15.В-В.Р" descr="2685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ран шаровой LD Pride Ду-20 бабочка гайка/гайка 47.20.В-В.Б" descr="2685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ран шаровой LD Pride Ду-20 рычаг гайка/гайка 47.20.В-В.Р" descr="2685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Кран шаровой LD Pride Ду-25 бабочка гайка/гайка 47.25.В-В.Б" descr="2685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Кран шаровой LD Pride Ду-25 рычаг гайка/гайка 47.25.В-В.Р" descr="2685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Кран шаровой LD Pride Ду-32 рычаг гайка/гайка 47.32.В-В.Р" descr="2685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Кран шаровой LD Pride Ду-40 рычаг гайка/гайка 47.40.В-В.Р" descr="2686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Кран шаровой LD Pride Ду-50 рычаг гайка/гайка 47.50.В-В.Р" descr="2686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Кран шаровой LD Pride Ду-15 бабочка гайка/штуцер 47.15.В-Н.Б" descr="26863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Кран шаровой LD Pride Ду-15 рычаг гайка/штуцер 47.15.В-Н.Р" descr="2686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Кран шаровой LD Pride Ду-20 бабочка гайка/штуцер 47.20.В-Н.Б" descr="26865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ран шаровой LD Pride Ду-20 рычаг гайка/штуцер 47.20.В-Н.Р" descr="2686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ран шаровой LD Pride Ду-25 бабочка гайка/штуцер 47.25.В-Н.Б" descr="2686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ран шаровой LD Pride Ду-25 рычаг гайка/штуцер 47.25.В-Н.Р" descr="26868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ран шаровой LD Pride Ду-32 рычаг гайка/штуцер 47.32.В-Н.Р" descr="26869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ран шаровой LD Pride Ду-40 рычаг гайка/штуцер 47.40.В-Н.Р" descr="26870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ран шаровой LD Pride Ду-50 рычаг гайка/штуцер 47.50.В-Н.Р" descr="26871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Кран газовый шаровый Галлоп 11б27п Ду-25 рычаг гайка/штуцер" descr="27134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Кран шаровый Мини 1/2&quot; JIF гайка/гайка" descr="27203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Кран угловой 1/2х3/4&quot; JIF штуцер-штуцер с обратным клапаном" descr="27204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Кран угловой 1/2х1/2&quot; JIF штуцер/штуцер с фильтром" descr="2720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ран шаровый для воды Галлоп 11Б27п Ду-32 рычаг гайка/штуцер" descr="27277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Кран шаровый Ду-15 рычаг гайка/гайка Danfoss" descr="2731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ран шаровый Ду-25 Галлоп рычаг Американка прямая" descr="2767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Кран угловой 1/2х3/4&quot; JIF штуцер/штуцер с фильтром 262" descr="28203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ран шаровой LD Pride Ду-15 бабочка штуцер/штуцер 47.25.Н-Н.Б" descr="2851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ран угловой 1/2х3/4&quot; JIF штуцер/штуцер горизонтальный 266" descr="2855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ран шаровый Мини 1/2&quot; JIF гайка/штуцер" descr="29098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Регулятор давления поршневой 1/2&quot; 1-4 бар JIF" descr="29790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Редуктор давления с манометром 1/2&quot; STI 1,5-6 бар" descr="2998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ран шаровый фланцевый 11с67п Ду100 Ру16 PR" descr="30107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лапан обратный Ду-25 гайка/штуцер латунный шток" descr="30532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лапан обратный Ду-25 с фильтром" descr="30533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Клапан обратный Ду-32 с фильтром" descr="30540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Кран вентиль угловой 1/2х1/2&quot; JIF штуцер/штуцер 269" descr="3062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ран с накидной гайкой для котлов STI 1/2&quot; гайка/гайка" descr="30912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Кран с накидной гайкой для котлов STI 3/4&quot; гайка/гайка" descr="30913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ран газовый шаровый БАЗ 11б27п Ду-40 рычаг гайка/гайка" descr="3158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ран шаровый LD Pride Ду-15 бабочка Американка прямая" descr="31922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Кран с накидной гайкой угловой для котлов STI 1/2&quot; гайка/гайка" descr="32110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Кран шаровый LD Pride Ду-15 бабочка белая Американка прямая" descr="32187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Кран шаровый LD Pride Ду-20 бабочка белая Американка прямая" descr="32188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Кран шаровый LD Pride Ду-25 бабочка Американка прямая" descr="32189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ран шаровый угловой LD Pride Ду-15 бабочка гайка/гайка" descr="33058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ран шаровый угловой LD Pride Ду-15 бабочка гайка/штуцер" descr="33059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ран шаровый угловой LD Pride Ду-15 Американка бабочка" descr="33060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ран шаровый 3-х ходовой 1/2&quot; г/г/г VALFEX" descr="3326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ран водоразборный шаровый Ду-15 ручка VALFEX VF.435.NR.012" descr="3326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ран водоразборный шаровый Ду-20 ручка VALFEX VF.435.NR.034" descr="33722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Кран шаровый 1/4&quot; для подключения фильтра под мойку F9004" descr="33886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ран шаровый Ду-32 БАЗ рычаг Американка прямая" descr="33982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ран шаровый LD Pride Ду-15 бабочка черная Американка прямая" descr="34026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Кран шаровый LD Pride Ду-20 бабочка черная Американка прямая" descr="34027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Кран шаровый Ду-15 с фильтром STI" descr="3416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Кран угловой 1/2ш-3/4ш STI" descr="34161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Кран мини 1/2-1/2 г/ш STI" descr="34162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Кран угловой керамический кран-букса 1/2'' - 1/2'' нар/нар нерж сталь AISI304, блистер" descr="34423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Кран водоразборный шаровой 1/2'' рукоятка, с носиком эконом" descr="34424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Кран незамерзающий (для стен толщиной до 350мм) 1/2&quot; х 3/4&quot; нар/нар" descr="34426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Кран угловой керамический кран-букса 1/2'' - 3/4'' нар/нар нерж сталь AISI304, блистер" descr="34628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61"/>
  <sheetViews>
    <sheetView tabSelected="1" workbookViewId="0" showGridLines="true" showRowColHeaders="1">
      <selection activeCell="A13" sqref="A13:D161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"00079"</f>
        <v>00079</v>
      </c>
      <c r="C15" s="11" t="s">
        <v>13</v>
      </c>
      <c r="D15" s="12">
        <v>450.0</v>
      </c>
    </row>
    <row r="16" spans="1:4" customHeight="1" ht="130">
      <c r="A16"/>
      <c r="B16" s="10" t="str">
        <f>"12506"</f>
        <v>12506</v>
      </c>
      <c r="C16" s="11" t="s">
        <v>14</v>
      </c>
      <c r="D16" s="12">
        <v>347.0</v>
      </c>
    </row>
    <row r="17" spans="1:4" customHeight="1" ht="130">
      <c r="A17"/>
      <c r="B17" s="10" t="str">
        <f>"12507"</f>
        <v>12507</v>
      </c>
      <c r="C17" s="11" t="s">
        <v>15</v>
      </c>
      <c r="D17" s="12">
        <v>420.0</v>
      </c>
    </row>
    <row r="18" spans="1:4" customHeight="1" ht="130">
      <c r="A18"/>
      <c r="B18" s="10" t="str">
        <f>"12508"</f>
        <v>12508</v>
      </c>
      <c r="C18" s="11" t="s">
        <v>16</v>
      </c>
      <c r="D18" s="12">
        <v>566.0</v>
      </c>
    </row>
    <row r="19" spans="1:4" customHeight="1" ht="130">
      <c r="A19"/>
      <c r="B19" s="10" t="str">
        <f>"12512"</f>
        <v>12512</v>
      </c>
      <c r="C19" s="11" t="s">
        <v>17</v>
      </c>
      <c r="D19" s="12">
        <v>400.0</v>
      </c>
    </row>
    <row r="20" spans="1:4" customHeight="1" ht="130">
      <c r="A20"/>
      <c r="B20" s="10" t="str">
        <f>"12514"</f>
        <v>12514</v>
      </c>
      <c r="C20" s="11" t="s">
        <v>18</v>
      </c>
      <c r="D20" s="12">
        <v>660.0</v>
      </c>
    </row>
    <row r="21" spans="1:4" customHeight="1" ht="130">
      <c r="A21"/>
      <c r="B21" s="10" t="str">
        <f>"12518"</f>
        <v>12518</v>
      </c>
      <c r="C21" s="11" t="s">
        <v>19</v>
      </c>
      <c r="D21" s="12">
        <v>438.0</v>
      </c>
    </row>
    <row r="22" spans="1:4" customHeight="1" ht="130">
      <c r="A22"/>
      <c r="B22" s="10" t="str">
        <f>"12527"</f>
        <v>12527</v>
      </c>
      <c r="C22" s="11" t="s">
        <v>20</v>
      </c>
      <c r="D22" s="12">
        <v>1015.0</v>
      </c>
    </row>
    <row r="23" spans="1:4" customHeight="1" ht="130">
      <c r="A23"/>
      <c r="B23" s="10" t="str">
        <f>"12548"</f>
        <v>12548</v>
      </c>
      <c r="C23" s="11" t="s">
        <v>21</v>
      </c>
      <c r="D23" s="12">
        <v>475.0</v>
      </c>
    </row>
    <row r="24" spans="1:4" customHeight="1" ht="130">
      <c r="A24"/>
      <c r="B24" s="10" t="str">
        <f>"12549"</f>
        <v>12549</v>
      </c>
      <c r="C24" s="11" t="s">
        <v>22</v>
      </c>
      <c r="D24" s="12">
        <v>760.0</v>
      </c>
    </row>
    <row r="25" spans="1:4" customHeight="1" ht="130">
      <c r="A25"/>
      <c r="B25" s="10" t="str">
        <f>"12552"</f>
        <v>12552</v>
      </c>
      <c r="C25" s="11" t="s">
        <v>23</v>
      </c>
      <c r="D25" s="12">
        <v>310.0</v>
      </c>
    </row>
    <row r="26" spans="1:4" customHeight="1" ht="130">
      <c r="A26"/>
      <c r="B26" s="10" t="str">
        <f>"12700"</f>
        <v>12700</v>
      </c>
      <c r="C26" s="11" t="s">
        <v>24</v>
      </c>
      <c r="D26" s="12">
        <v>680.0</v>
      </c>
    </row>
    <row r="27" spans="1:4" customHeight="1" ht="130">
      <c r="A27"/>
      <c r="B27" s="10" t="str">
        <f>"12703"</f>
        <v>12703</v>
      </c>
      <c r="C27" s="11" t="s">
        <v>25</v>
      </c>
      <c r="D27" s="12">
        <v>430.0</v>
      </c>
    </row>
    <row r="28" spans="1:4" customHeight="1" ht="130">
      <c r="A28"/>
      <c r="B28" s="10" t="str">
        <f>"12704"</f>
        <v>12704</v>
      </c>
      <c r="C28" s="11" t="s">
        <v>26</v>
      </c>
      <c r="D28" s="12">
        <v>500.0</v>
      </c>
    </row>
    <row r="29" spans="1:4" customHeight="1" ht="130">
      <c r="A29"/>
      <c r="B29" s="10" t="str">
        <f>"12705"</f>
        <v>12705</v>
      </c>
      <c r="C29" s="11" t="s">
        <v>27</v>
      </c>
      <c r="D29" s="12">
        <v>375.0</v>
      </c>
    </row>
    <row r="30" spans="1:4" customHeight="1" ht="130">
      <c r="A30"/>
      <c r="B30" s="10" t="str">
        <f>"12706"</f>
        <v>12706</v>
      </c>
      <c r="C30" s="11" t="s">
        <v>28</v>
      </c>
      <c r="D30" s="12">
        <v>420.0</v>
      </c>
    </row>
    <row r="31" spans="1:4" customHeight="1" ht="130">
      <c r="A31"/>
      <c r="B31" s="10" t="str">
        <f>"12712"</f>
        <v>12712</v>
      </c>
      <c r="C31" s="11" t="s">
        <v>29</v>
      </c>
      <c r="D31" s="12">
        <v>263.0</v>
      </c>
    </row>
    <row r="32" spans="1:4" customHeight="1" ht="130">
      <c r="A32"/>
      <c r="B32" s="10" t="str">
        <f>"12715"</f>
        <v>12715</v>
      </c>
      <c r="C32" s="11" t="s">
        <v>30</v>
      </c>
      <c r="D32" s="12">
        <v>425.0</v>
      </c>
    </row>
    <row r="33" spans="1:4" customHeight="1" ht="130">
      <c r="A33"/>
      <c r="B33" s="10" t="str">
        <f>"12716"</f>
        <v>12716</v>
      </c>
      <c r="C33" s="11" t="s">
        <v>31</v>
      </c>
      <c r="D33" s="12">
        <v>625.0</v>
      </c>
    </row>
    <row r="34" spans="1:4" customHeight="1" ht="130">
      <c r="A34"/>
      <c r="B34" s="10" t="str">
        <f>"12717"</f>
        <v>12717</v>
      </c>
      <c r="C34" s="11" t="s">
        <v>32</v>
      </c>
      <c r="D34" s="12">
        <v>695.0</v>
      </c>
    </row>
    <row r="35" spans="1:4" customHeight="1" ht="130">
      <c r="A35"/>
      <c r="B35" s="10" t="str">
        <f>"12718"</f>
        <v>12718</v>
      </c>
      <c r="C35" s="11" t="s">
        <v>33</v>
      </c>
      <c r="D35" s="12">
        <v>708.0</v>
      </c>
    </row>
    <row r="36" spans="1:4" customHeight="1" ht="130">
      <c r="A36"/>
      <c r="B36" s="10" t="str">
        <f>"12719"</f>
        <v>12719</v>
      </c>
      <c r="C36" s="11" t="s">
        <v>34</v>
      </c>
      <c r="D36" s="12">
        <v>746.0</v>
      </c>
    </row>
    <row r="37" spans="1:4" customHeight="1" ht="130">
      <c r="A37"/>
      <c r="B37" s="10" t="str">
        <f>"12720"</f>
        <v>12720</v>
      </c>
      <c r="C37" s="11" t="s">
        <v>35</v>
      </c>
      <c r="D37" s="12">
        <v>996.0</v>
      </c>
    </row>
    <row r="38" spans="1:4" customHeight="1" ht="130">
      <c r="A38"/>
      <c r="B38" s="10" t="str">
        <f>"12725"</f>
        <v>12725</v>
      </c>
      <c r="C38" s="11" t="s">
        <v>36</v>
      </c>
      <c r="D38" s="12">
        <v>276.0</v>
      </c>
    </row>
    <row r="39" spans="1:4" customHeight="1" ht="130">
      <c r="A39"/>
      <c r="B39" s="10" t="str">
        <f>"12729"</f>
        <v>12729</v>
      </c>
      <c r="C39" s="11" t="s">
        <v>37</v>
      </c>
      <c r="D39" s="12">
        <v>252.0</v>
      </c>
    </row>
    <row r="40" spans="1:4" customHeight="1" ht="130">
      <c r="A40"/>
      <c r="B40" s="10" t="str">
        <f>"12730"</f>
        <v>12730</v>
      </c>
      <c r="C40" s="11" t="s">
        <v>38</v>
      </c>
      <c r="D40" s="12">
        <v>234.0</v>
      </c>
    </row>
    <row r="41" spans="1:4" customHeight="1" ht="130">
      <c r="A41"/>
      <c r="B41" s="10" t="str">
        <f>"12731"</f>
        <v>12731</v>
      </c>
      <c r="C41" s="11" t="s">
        <v>39</v>
      </c>
      <c r="D41" s="12">
        <v>212.0</v>
      </c>
    </row>
    <row r="42" spans="1:4" customHeight="1" ht="130">
      <c r="A42"/>
      <c r="B42" s="10" t="str">
        <f>"12865"</f>
        <v>12865</v>
      </c>
      <c r="C42" s="11" t="s">
        <v>40</v>
      </c>
      <c r="D42" s="12">
        <v>340.0</v>
      </c>
    </row>
    <row r="43" spans="1:4" customHeight="1" ht="130">
      <c r="A43"/>
      <c r="B43" s="10" t="str">
        <f>"13802"</f>
        <v>13802</v>
      </c>
      <c r="C43" s="11" t="s">
        <v>41</v>
      </c>
      <c r="D43" s="12">
        <v>2050.0</v>
      </c>
    </row>
    <row r="44" spans="1:4" customHeight="1" ht="130">
      <c r="A44"/>
      <c r="B44" s="10" t="str">
        <f>"13808"</f>
        <v>13808</v>
      </c>
      <c r="C44" s="11" t="s">
        <v>42</v>
      </c>
      <c r="D44" s="12">
        <v>1100.0</v>
      </c>
    </row>
    <row r="45" spans="1:4" customHeight="1" ht="130">
      <c r="A45"/>
      <c r="B45" s="10" t="str">
        <f>"13822"</f>
        <v>13822</v>
      </c>
      <c r="C45" s="11" t="s">
        <v>43</v>
      </c>
      <c r="D45" s="12">
        <v>2730.0</v>
      </c>
    </row>
    <row r="46" spans="1:4" customHeight="1" ht="130">
      <c r="A46"/>
      <c r="B46" s="10" t="str">
        <f>"13840"</f>
        <v>13840</v>
      </c>
      <c r="C46" s="11" t="s">
        <v>44</v>
      </c>
      <c r="D46" s="12">
        <v>19700.0</v>
      </c>
    </row>
    <row r="47" spans="1:4" customHeight="1" ht="130">
      <c r="A47"/>
      <c r="B47" s="10" t="str">
        <f>"13856"</f>
        <v>13856</v>
      </c>
      <c r="C47" s="11" t="s">
        <v>45</v>
      </c>
      <c r="D47" s="12">
        <v>4680.0</v>
      </c>
    </row>
    <row r="48" spans="1:4" customHeight="1" ht="130">
      <c r="A48"/>
      <c r="B48" s="10" t="str">
        <f>"13971"</f>
        <v>13971</v>
      </c>
      <c r="C48" s="11" t="s">
        <v>46</v>
      </c>
      <c r="D48" s="12">
        <v>290.0</v>
      </c>
    </row>
    <row r="49" spans="1:4" customHeight="1" ht="130">
      <c r="A49"/>
      <c r="B49" s="10" t="str">
        <f>"15804"</f>
        <v>15804</v>
      </c>
      <c r="C49" s="11" t="s">
        <v>47</v>
      </c>
      <c r="D49" s="12">
        <v>417.0</v>
      </c>
    </row>
    <row r="50" spans="1:4" customHeight="1" ht="130">
      <c r="A50"/>
      <c r="B50" s="10" t="str">
        <f>"16720"</f>
        <v>16720</v>
      </c>
      <c r="C50" s="11" t="s">
        <v>48</v>
      </c>
      <c r="D50" s="12">
        <v>19900.0</v>
      </c>
    </row>
    <row r="51" spans="1:4" customHeight="1" ht="130">
      <c r="A51"/>
      <c r="B51" s="10" t="str">
        <f>"16958"</f>
        <v>16958</v>
      </c>
      <c r="C51" s="11" t="s">
        <v>49</v>
      </c>
      <c r="D51" s="12">
        <v>260.0</v>
      </c>
    </row>
    <row r="52" spans="1:4" customHeight="1" ht="130">
      <c r="A52"/>
      <c r="B52" s="10" t="str">
        <f>"17543"</f>
        <v>17543</v>
      </c>
      <c r="C52" s="11" t="s">
        <v>50</v>
      </c>
      <c r="D52" s="12">
        <v>800.0</v>
      </c>
    </row>
    <row r="53" spans="1:4" customHeight="1" ht="130">
      <c r="A53"/>
      <c r="B53" s="10" t="str">
        <f>"17671"</f>
        <v>17671</v>
      </c>
      <c r="C53" s="11" t="s">
        <v>51</v>
      </c>
      <c r="D53" s="12">
        <v>1700.0</v>
      </c>
    </row>
    <row r="54" spans="1:4" customHeight="1" ht="130">
      <c r="A54"/>
      <c r="B54" s="10" t="str">
        <f>"17793"</f>
        <v>17793</v>
      </c>
      <c r="C54" s="11" t="s">
        <v>52</v>
      </c>
      <c r="D54" s="12">
        <v>1140.0</v>
      </c>
    </row>
    <row r="55" spans="1:4" customHeight="1" ht="130">
      <c r="A55"/>
      <c r="B55" s="10" t="str">
        <f>"17889"</f>
        <v>17889</v>
      </c>
      <c r="C55" s="11" t="s">
        <v>53</v>
      </c>
      <c r="D55" s="12">
        <v>3090.0</v>
      </c>
    </row>
    <row r="56" spans="1:4" customHeight="1" ht="130">
      <c r="A56"/>
      <c r="B56" s="10" t="str">
        <f>"17897"</f>
        <v>17897</v>
      </c>
      <c r="C56" s="11" t="s">
        <v>54</v>
      </c>
      <c r="D56" s="12">
        <v>3530.0</v>
      </c>
    </row>
    <row r="57" spans="1:4" customHeight="1" ht="130">
      <c r="A57"/>
      <c r="B57" s="10" t="str">
        <f>"18444"</f>
        <v>18444</v>
      </c>
      <c r="C57" s="11" t="s">
        <v>55</v>
      </c>
      <c r="D57" s="12">
        <v>8996.0</v>
      </c>
    </row>
    <row r="58" spans="1:4" customHeight="1" ht="130">
      <c r="A58"/>
      <c r="B58" s="10" t="str">
        <f>"19064"</f>
        <v>19064</v>
      </c>
      <c r="C58" s="11" t="s">
        <v>56</v>
      </c>
      <c r="D58" s="12">
        <v>2600.0</v>
      </c>
    </row>
    <row r="59" spans="1:4" customHeight="1" ht="130">
      <c r="A59"/>
      <c r="B59" s="10" t="str">
        <f>"19308"</f>
        <v>19308</v>
      </c>
      <c r="C59" s="11" t="s">
        <v>57</v>
      </c>
      <c r="D59" s="12">
        <v>5000.0</v>
      </c>
    </row>
    <row r="60" spans="1:4" customHeight="1" ht="130">
      <c r="A60"/>
      <c r="B60" s="10" t="str">
        <f>"19314"</f>
        <v>19314</v>
      </c>
      <c r="C60" s="11" t="s">
        <v>58</v>
      </c>
      <c r="D60" s="12">
        <v>1300.0</v>
      </c>
    </row>
    <row r="61" spans="1:4" customHeight="1" ht="130">
      <c r="A61"/>
      <c r="B61" s="10" t="str">
        <f>"19315"</f>
        <v>19315</v>
      </c>
      <c r="C61" s="11" t="s">
        <v>59</v>
      </c>
      <c r="D61" s="12">
        <v>220.0</v>
      </c>
    </row>
    <row r="62" spans="1:4" customHeight="1" ht="130">
      <c r="A62"/>
      <c r="B62" s="10" t="str">
        <f>"19436"</f>
        <v>19436</v>
      </c>
      <c r="C62" s="11" t="s">
        <v>60</v>
      </c>
      <c r="D62" s="12">
        <v>265.0</v>
      </c>
    </row>
    <row r="63" spans="1:4" customHeight="1" ht="130">
      <c r="A63"/>
      <c r="B63" s="10" t="str">
        <f>"19437"</f>
        <v>19437</v>
      </c>
      <c r="C63" s="11" t="s">
        <v>61</v>
      </c>
      <c r="D63" s="12">
        <v>324.0</v>
      </c>
    </row>
    <row r="64" spans="1:4" customHeight="1" ht="130">
      <c r="A64"/>
      <c r="B64" s="10" t="str">
        <f>"19536"</f>
        <v>19536</v>
      </c>
      <c r="C64" s="11" t="s">
        <v>62</v>
      </c>
      <c r="D64" s="12">
        <v>230.0</v>
      </c>
    </row>
    <row r="65" spans="1:4" customHeight="1" ht="130">
      <c r="A65"/>
      <c r="B65" s="10" t="str">
        <f>"19537"</f>
        <v>19537</v>
      </c>
      <c r="C65" s="11" t="s">
        <v>63</v>
      </c>
      <c r="D65" s="12">
        <v>270.0</v>
      </c>
    </row>
    <row r="66" spans="1:4" customHeight="1" ht="130">
      <c r="A66"/>
      <c r="B66" s="10" t="str">
        <f>"19538"</f>
        <v>19538</v>
      </c>
      <c r="C66" s="11" t="s">
        <v>64</v>
      </c>
      <c r="D66" s="12">
        <v>360.0</v>
      </c>
    </row>
    <row r="67" spans="1:4" customHeight="1" ht="130">
      <c r="A67"/>
      <c r="B67" s="10" t="str">
        <f>"19540"</f>
        <v>19540</v>
      </c>
      <c r="C67" s="11" t="s">
        <v>65</v>
      </c>
      <c r="D67" s="12">
        <v>3120.0</v>
      </c>
    </row>
    <row r="68" spans="1:4" customHeight="1" ht="130">
      <c r="A68"/>
      <c r="B68" s="10" t="str">
        <f>"19580"</f>
        <v>19580</v>
      </c>
      <c r="C68" s="11" t="s">
        <v>66</v>
      </c>
      <c r="D68" s="12">
        <v>695.0</v>
      </c>
    </row>
    <row r="69" spans="1:4" customHeight="1" ht="130">
      <c r="A69"/>
      <c r="B69" s="10" t="str">
        <f>"19662"</f>
        <v>19662</v>
      </c>
      <c r="C69" s="11" t="s">
        <v>67</v>
      </c>
      <c r="D69" s="12">
        <v>395.0</v>
      </c>
    </row>
    <row r="70" spans="1:4" customHeight="1" ht="130">
      <c r="A70"/>
      <c r="B70" s="10" t="str">
        <f>"19663"</f>
        <v>19663</v>
      </c>
      <c r="C70" s="11" t="s">
        <v>68</v>
      </c>
      <c r="D70" s="12">
        <v>730.0</v>
      </c>
    </row>
    <row r="71" spans="1:4" customHeight="1" ht="130">
      <c r="A71"/>
      <c r="B71" s="10" t="str">
        <f>"20064"</f>
        <v>20064</v>
      </c>
      <c r="C71" s="11" t="s">
        <v>69</v>
      </c>
      <c r="D71" s="12">
        <v>196.0</v>
      </c>
    </row>
    <row r="72" spans="1:4" customHeight="1" ht="130">
      <c r="A72"/>
      <c r="B72" s="10" t="str">
        <f>"20065"</f>
        <v>20065</v>
      </c>
      <c r="C72" s="11" t="s">
        <v>70</v>
      </c>
      <c r="D72" s="12">
        <v>208.0</v>
      </c>
    </row>
    <row r="73" spans="1:4" customHeight="1" ht="130">
      <c r="A73"/>
      <c r="B73" s="10" t="str">
        <f>"20066"</f>
        <v>20066</v>
      </c>
      <c r="C73" s="11" t="s">
        <v>71</v>
      </c>
      <c r="D73" s="12">
        <v>328.0</v>
      </c>
    </row>
    <row r="74" spans="1:4" customHeight="1" ht="130">
      <c r="A74"/>
      <c r="B74" s="10" t="str">
        <f>"20067"</f>
        <v>20067</v>
      </c>
      <c r="C74" s="11" t="s">
        <v>72</v>
      </c>
      <c r="D74" s="12">
        <v>330.0</v>
      </c>
    </row>
    <row r="75" spans="1:4" customHeight="1" ht="130">
      <c r="A75"/>
      <c r="B75" s="10" t="str">
        <f>"20068"</f>
        <v>20068</v>
      </c>
      <c r="C75" s="11" t="s">
        <v>73</v>
      </c>
      <c r="D75" s="12">
        <v>650.0</v>
      </c>
    </row>
    <row r="76" spans="1:4" customHeight="1" ht="130">
      <c r="A76"/>
      <c r="B76" s="10" t="str">
        <f>"20069"</f>
        <v>20069</v>
      </c>
      <c r="C76" s="11" t="s">
        <v>74</v>
      </c>
      <c r="D76" s="12">
        <v>235.0</v>
      </c>
    </row>
    <row r="77" spans="1:4" customHeight="1" ht="130">
      <c r="A77"/>
      <c r="B77" s="10" t="str">
        <f>"20070"</f>
        <v>20070</v>
      </c>
      <c r="C77" s="11" t="s">
        <v>75</v>
      </c>
      <c r="D77" s="12">
        <v>245.0</v>
      </c>
    </row>
    <row r="78" spans="1:4" customHeight="1" ht="130">
      <c r="A78"/>
      <c r="B78" s="10" t="str">
        <f>"20462"</f>
        <v>20462</v>
      </c>
      <c r="C78" s="11" t="s">
        <v>76</v>
      </c>
      <c r="D78" s="12">
        <v>6000.0</v>
      </c>
    </row>
    <row r="79" spans="1:4" customHeight="1" ht="130">
      <c r="A79"/>
      <c r="B79" s="10" t="str">
        <f>"21029"</f>
        <v>21029</v>
      </c>
      <c r="C79" s="11" t="s">
        <v>77</v>
      </c>
      <c r="D79" s="12">
        <v>420.0</v>
      </c>
    </row>
    <row r="80" spans="1:4" customHeight="1" ht="130">
      <c r="A80"/>
      <c r="B80" s="10" t="str">
        <f>"21247"</f>
        <v>21247</v>
      </c>
      <c r="C80" s="11" t="s">
        <v>78</v>
      </c>
      <c r="D80" s="12">
        <v>390.0</v>
      </c>
    </row>
    <row r="81" spans="1:4" customHeight="1" ht="130">
      <c r="A81"/>
      <c r="B81" s="10" t="str">
        <f>"21513"</f>
        <v>21513</v>
      </c>
      <c r="C81" s="11" t="s">
        <v>79</v>
      </c>
      <c r="D81" s="12">
        <v>4680.0</v>
      </c>
    </row>
    <row r="82" spans="1:4" customHeight="1" ht="130">
      <c r="A82"/>
      <c r="B82" s="10" t="str">
        <f>"21562"</f>
        <v>21562</v>
      </c>
      <c r="C82" s="11" t="s">
        <v>80</v>
      </c>
      <c r="D82" s="12">
        <v>3520.0</v>
      </c>
    </row>
    <row r="83" spans="1:4" customHeight="1" ht="130">
      <c r="A83"/>
      <c r="B83" s="10" t="str">
        <f>"21653"</f>
        <v>21653</v>
      </c>
      <c r="C83" s="11" t="s">
        <v>81</v>
      </c>
      <c r="D83" s="12">
        <v>5950.0</v>
      </c>
    </row>
    <row r="84" spans="1:4" customHeight="1" ht="130">
      <c r="A84"/>
      <c r="B84" s="10" t="str">
        <f>"21767"</f>
        <v>21767</v>
      </c>
      <c r="C84" s="11" t="s">
        <v>82</v>
      </c>
      <c r="D84" s="12">
        <v>6100.0</v>
      </c>
    </row>
    <row r="85" spans="1:4" customHeight="1" ht="130">
      <c r="A85"/>
      <c r="B85" s="10" t="str">
        <f>"21811"</f>
        <v>21811</v>
      </c>
      <c r="C85" s="11" t="s">
        <v>83</v>
      </c>
      <c r="D85" s="12">
        <v>3800.0</v>
      </c>
    </row>
    <row r="86" spans="1:4" customHeight="1" ht="130">
      <c r="A86"/>
      <c r="B86" s="10" t="str">
        <f>"22027"</f>
        <v>22027</v>
      </c>
      <c r="C86" s="11" t="s">
        <v>84</v>
      </c>
      <c r="D86" s="12">
        <v>4360.0</v>
      </c>
    </row>
    <row r="87" spans="1:4" customHeight="1" ht="130">
      <c r="A87"/>
      <c r="B87" s="10" t="str">
        <f>"22088"</f>
        <v>22088</v>
      </c>
      <c r="C87" s="11" t="s">
        <v>85</v>
      </c>
      <c r="D87" s="12">
        <v>2780.0</v>
      </c>
    </row>
    <row r="88" spans="1:4" customHeight="1" ht="130">
      <c r="A88"/>
      <c r="B88" s="10" t="str">
        <f>"22834"</f>
        <v>22834</v>
      </c>
      <c r="C88" s="11" t="s">
        <v>86</v>
      </c>
      <c r="D88" s="12">
        <v>2800.0</v>
      </c>
    </row>
    <row r="89" spans="1:4" customHeight="1" ht="130">
      <c r="A89"/>
      <c r="B89" s="10" t="str">
        <f>"23099"</f>
        <v>23099</v>
      </c>
      <c r="C89" s="11" t="s">
        <v>87</v>
      </c>
      <c r="D89" s="12">
        <v>418.0</v>
      </c>
    </row>
    <row r="90" spans="1:4" customHeight="1" ht="130">
      <c r="A90"/>
      <c r="B90" s="10" t="str">
        <f>"23100"</f>
        <v>23100</v>
      </c>
      <c r="C90" s="11" t="s">
        <v>88</v>
      </c>
      <c r="D90" s="12">
        <v>350.0</v>
      </c>
    </row>
    <row r="91" spans="1:4" customHeight="1" ht="130">
      <c r="A91"/>
      <c r="B91" s="10" t="str">
        <f>"23109"</f>
        <v>23109</v>
      </c>
      <c r="C91" s="11" t="s">
        <v>89</v>
      </c>
      <c r="D91" s="12">
        <v>580.0</v>
      </c>
    </row>
    <row r="92" spans="1:4" customHeight="1" ht="130">
      <c r="A92"/>
      <c r="B92" s="10" t="str">
        <f>"23963"</f>
        <v>23963</v>
      </c>
      <c r="C92" s="11" t="s">
        <v>90</v>
      </c>
      <c r="D92" s="12">
        <v>506.0</v>
      </c>
    </row>
    <row r="93" spans="1:4" customHeight="1" ht="130">
      <c r="A93"/>
      <c r="B93" s="10" t="str">
        <f>"24405"</f>
        <v>24405</v>
      </c>
      <c r="C93" s="11" t="s">
        <v>91</v>
      </c>
      <c r="D93" s="12">
        <v>280.0</v>
      </c>
    </row>
    <row r="94" spans="1:4" customHeight="1" ht="130">
      <c r="A94"/>
      <c r="B94" s="10" t="str">
        <f>"24406"</f>
        <v>24406</v>
      </c>
      <c r="C94" s="11" t="s">
        <v>92</v>
      </c>
      <c r="D94" s="12">
        <v>316.0</v>
      </c>
    </row>
    <row r="95" spans="1:4" customHeight="1" ht="130">
      <c r="A95"/>
      <c r="B95" s="10" t="str">
        <f>"24407"</f>
        <v>24407</v>
      </c>
      <c r="C95" s="11" t="s">
        <v>93</v>
      </c>
      <c r="D95" s="12">
        <v>420.0</v>
      </c>
    </row>
    <row r="96" spans="1:4" customHeight="1" ht="130">
      <c r="A96"/>
      <c r="B96" s="10" t="str">
        <f>"25457"</f>
        <v>25457</v>
      </c>
      <c r="C96" s="11" t="s">
        <v>94</v>
      </c>
      <c r="D96" s="12">
        <v>330.0</v>
      </c>
    </row>
    <row r="97" spans="1:4" customHeight="1" ht="130">
      <c r="A97"/>
      <c r="B97" s="10" t="str">
        <f>"25911"</f>
        <v>25911</v>
      </c>
      <c r="C97" s="11" t="s">
        <v>95</v>
      </c>
      <c r="D97" s="12">
        <v>600.0</v>
      </c>
    </row>
    <row r="98" spans="1:4" customHeight="1" ht="130">
      <c r="A98"/>
      <c r="B98" s="10" t="str">
        <f>"26042"</f>
        <v>26042</v>
      </c>
      <c r="C98" s="11" t="s">
        <v>96</v>
      </c>
      <c r="D98" s="12">
        <v>2350.0</v>
      </c>
    </row>
    <row r="99" spans="1:4" customHeight="1" ht="130">
      <c r="A99"/>
      <c r="B99" s="10" t="str">
        <f>"26289"</f>
        <v>26289</v>
      </c>
      <c r="C99" s="11" t="s">
        <v>97</v>
      </c>
      <c r="D99" s="12">
        <v>2500.0</v>
      </c>
    </row>
    <row r="100" spans="1:4" customHeight="1" ht="130">
      <c r="A100"/>
      <c r="B100" s="10" t="str">
        <f>"26656"</f>
        <v>26656</v>
      </c>
      <c r="C100" s="11" t="s">
        <v>98</v>
      </c>
      <c r="D100" s="12">
        <v>491.0</v>
      </c>
    </row>
    <row r="101" spans="1:4" customHeight="1" ht="130">
      <c r="A101"/>
      <c r="B101" s="10" t="str">
        <f>"26852"</f>
        <v>26852</v>
      </c>
      <c r="C101" s="11" t="s">
        <v>99</v>
      </c>
      <c r="D101" s="12">
        <v>235.0</v>
      </c>
    </row>
    <row r="102" spans="1:4" customHeight="1" ht="130">
      <c r="A102"/>
      <c r="B102" s="10" t="str">
        <f>"26853"</f>
        <v>26853</v>
      </c>
      <c r="C102" s="11" t="s">
        <v>100</v>
      </c>
      <c r="D102" s="12">
        <v>245.0</v>
      </c>
    </row>
    <row r="103" spans="1:4" customHeight="1" ht="130">
      <c r="A103"/>
      <c r="B103" s="10" t="str">
        <f>"26854"</f>
        <v>26854</v>
      </c>
      <c r="C103" s="11" t="s">
        <v>101</v>
      </c>
      <c r="D103" s="12">
        <v>380.0</v>
      </c>
    </row>
    <row r="104" spans="1:4" customHeight="1" ht="130">
      <c r="A104"/>
      <c r="B104" s="10" t="str">
        <f>"26855"</f>
        <v>26855</v>
      </c>
      <c r="C104" s="11" t="s">
        <v>102</v>
      </c>
      <c r="D104" s="12">
        <v>390.0</v>
      </c>
    </row>
    <row r="105" spans="1:4" customHeight="1" ht="130">
      <c r="A105"/>
      <c r="B105" s="10" t="str">
        <f>"26856"</f>
        <v>26856</v>
      </c>
      <c r="C105" s="11" t="s">
        <v>103</v>
      </c>
      <c r="D105" s="12">
        <v>740.0</v>
      </c>
    </row>
    <row r="106" spans="1:4" customHeight="1" ht="130">
      <c r="A106"/>
      <c r="B106" s="10" t="str">
        <f>"26857"</f>
        <v>26857</v>
      </c>
      <c r="C106" s="11" t="s">
        <v>104</v>
      </c>
      <c r="D106" s="12">
        <v>750.0</v>
      </c>
    </row>
    <row r="107" spans="1:4" customHeight="1" ht="130">
      <c r="A107"/>
      <c r="B107" s="10" t="str">
        <f>"26859"</f>
        <v>26859</v>
      </c>
      <c r="C107" s="11" t="s">
        <v>105</v>
      </c>
      <c r="D107" s="12">
        <v>1150.0</v>
      </c>
    </row>
    <row r="108" spans="1:4" customHeight="1" ht="130">
      <c r="A108"/>
      <c r="B108" s="10" t="str">
        <f>"26860"</f>
        <v>26860</v>
      </c>
      <c r="C108" s="11" t="s">
        <v>106</v>
      </c>
      <c r="D108" s="12">
        <v>1930.0</v>
      </c>
    </row>
    <row r="109" spans="1:4" customHeight="1" ht="130">
      <c r="A109"/>
      <c r="B109" s="10" t="str">
        <f>"26861"</f>
        <v>26861</v>
      </c>
      <c r="C109" s="11" t="s">
        <v>107</v>
      </c>
      <c r="D109" s="12">
        <v>2850.0</v>
      </c>
    </row>
    <row r="110" spans="1:4" customHeight="1" ht="130">
      <c r="A110"/>
      <c r="B110" s="10" t="str">
        <f>"26863"</f>
        <v>26863</v>
      </c>
      <c r="C110" s="11" t="s">
        <v>108</v>
      </c>
      <c r="D110" s="12">
        <v>265.0</v>
      </c>
    </row>
    <row r="111" spans="1:4" customHeight="1" ht="130">
      <c r="A111"/>
      <c r="B111" s="10" t="str">
        <f>"26864"</f>
        <v>26864</v>
      </c>
      <c r="C111" s="11" t="s">
        <v>109</v>
      </c>
      <c r="D111" s="12">
        <v>276.0</v>
      </c>
    </row>
    <row r="112" spans="1:4" customHeight="1" ht="130">
      <c r="A112"/>
      <c r="B112" s="10" t="str">
        <f>"26865"</f>
        <v>26865</v>
      </c>
      <c r="C112" s="11" t="s">
        <v>110</v>
      </c>
      <c r="D112" s="12">
        <v>430.0</v>
      </c>
    </row>
    <row r="113" spans="1:4" customHeight="1" ht="130">
      <c r="A113"/>
      <c r="B113" s="10" t="str">
        <f>"26866"</f>
        <v>26866</v>
      </c>
      <c r="C113" s="11" t="s">
        <v>111</v>
      </c>
      <c r="D113" s="12">
        <v>438.0</v>
      </c>
    </row>
    <row r="114" spans="1:4" customHeight="1" ht="130">
      <c r="A114"/>
      <c r="B114" s="10" t="str">
        <f>"26867"</f>
        <v>26867</v>
      </c>
      <c r="C114" s="11" t="s">
        <v>112</v>
      </c>
      <c r="D114" s="12">
        <v>766.0</v>
      </c>
    </row>
    <row r="115" spans="1:4" customHeight="1" ht="130">
      <c r="A115"/>
      <c r="B115" s="10" t="str">
        <f>"26868"</f>
        <v>26868</v>
      </c>
      <c r="C115" s="11" t="s">
        <v>113</v>
      </c>
      <c r="D115" s="12">
        <v>785.0</v>
      </c>
    </row>
    <row r="116" spans="1:4" customHeight="1" ht="130">
      <c r="A116"/>
      <c r="B116" s="10" t="str">
        <f>"26869"</f>
        <v>26869</v>
      </c>
      <c r="C116" s="11" t="s">
        <v>114</v>
      </c>
      <c r="D116" s="12">
        <v>1318.0</v>
      </c>
    </row>
    <row r="117" spans="1:4" customHeight="1" ht="130">
      <c r="A117"/>
      <c r="B117" s="10" t="str">
        <f>"26870"</f>
        <v>26870</v>
      </c>
      <c r="C117" s="11" t="s">
        <v>115</v>
      </c>
      <c r="D117" s="12">
        <v>2030.0</v>
      </c>
    </row>
    <row r="118" spans="1:4" customHeight="1" ht="130">
      <c r="A118"/>
      <c r="B118" s="10" t="str">
        <f>"26871"</f>
        <v>26871</v>
      </c>
      <c r="C118" s="11" t="s">
        <v>116</v>
      </c>
      <c r="D118" s="12">
        <v>3025.0</v>
      </c>
    </row>
    <row r="119" spans="1:4" customHeight="1" ht="130">
      <c r="A119"/>
      <c r="B119" s="10" t="str">
        <f>"27134"</f>
        <v>27134</v>
      </c>
      <c r="C119" s="11" t="s">
        <v>117</v>
      </c>
      <c r="D119" s="12">
        <v>785.0</v>
      </c>
    </row>
    <row r="120" spans="1:4" customHeight="1" ht="130">
      <c r="A120"/>
      <c r="B120" s="10" t="str">
        <f>"27203"</f>
        <v>27203</v>
      </c>
      <c r="C120" s="11" t="s">
        <v>118</v>
      </c>
      <c r="D120" s="12">
        <v>215.0</v>
      </c>
    </row>
    <row r="121" spans="1:4" customHeight="1" ht="130">
      <c r="A121"/>
      <c r="B121" s="10" t="str">
        <f>"27204"</f>
        <v>27204</v>
      </c>
      <c r="C121" s="11" t="s">
        <v>119</v>
      </c>
      <c r="D121" s="12">
        <v>324.0</v>
      </c>
    </row>
    <row r="122" spans="1:4" customHeight="1" ht="130">
      <c r="A122"/>
      <c r="B122" s="10" t="str">
        <f>"27205"</f>
        <v>27205</v>
      </c>
      <c r="C122" s="11" t="s">
        <v>120</v>
      </c>
      <c r="D122" s="12">
        <v>320.0</v>
      </c>
    </row>
    <row r="123" spans="1:4" customHeight="1" ht="130">
      <c r="A123"/>
      <c r="B123" s="10" t="str">
        <f>"27277"</f>
        <v>27277</v>
      </c>
      <c r="C123" s="11" t="s">
        <v>121</v>
      </c>
      <c r="D123" s="12">
        <v>1100.0</v>
      </c>
    </row>
    <row r="124" spans="1:4" customHeight="1" ht="130">
      <c r="A124"/>
      <c r="B124" s="10" t="str">
        <f>"27310"</f>
        <v>27310</v>
      </c>
      <c r="C124" s="11" t="s">
        <v>122</v>
      </c>
      <c r="D124" s="12">
        <v>400.0</v>
      </c>
    </row>
    <row r="125" spans="1:4" customHeight="1" ht="130">
      <c r="A125"/>
      <c r="B125" s="10" t="str">
        <f>"27673"</f>
        <v>27673</v>
      </c>
      <c r="C125" s="11" t="s">
        <v>123</v>
      </c>
      <c r="D125" s="12">
        <v>931.0</v>
      </c>
    </row>
    <row r="126" spans="1:4" customHeight="1" ht="130">
      <c r="A126"/>
      <c r="B126" s="10" t="str">
        <f>"28203"</f>
        <v>28203</v>
      </c>
      <c r="C126" s="11" t="s">
        <v>124</v>
      </c>
      <c r="D126" s="12">
        <v>246.0</v>
      </c>
    </row>
    <row r="127" spans="1:4" customHeight="1" ht="130">
      <c r="A127"/>
      <c r="B127" s="10" t="str">
        <f>"28517"</f>
        <v>28517</v>
      </c>
      <c r="C127" s="11" t="s">
        <v>125</v>
      </c>
      <c r="D127" s="12">
        <v>320.0</v>
      </c>
    </row>
    <row r="128" spans="1:4" customHeight="1" ht="130">
      <c r="A128"/>
      <c r="B128" s="10" t="str">
        <f>"28551"</f>
        <v>28551</v>
      </c>
      <c r="C128" s="11" t="s">
        <v>126</v>
      </c>
      <c r="D128" s="12">
        <v>245.0</v>
      </c>
    </row>
    <row r="129" spans="1:4" customHeight="1" ht="130">
      <c r="A129"/>
      <c r="B129" s="10" t="str">
        <f>"29098"</f>
        <v>29098</v>
      </c>
      <c r="C129" s="11" t="s">
        <v>127</v>
      </c>
      <c r="D129" s="12">
        <v>260.0</v>
      </c>
    </row>
    <row r="130" spans="1:4" customHeight="1" ht="130">
      <c r="A130"/>
      <c r="B130" s="10" t="str">
        <f>"29790"</f>
        <v>29790</v>
      </c>
      <c r="C130" s="11" t="s">
        <v>128</v>
      </c>
      <c r="D130" s="12">
        <v>400.0</v>
      </c>
    </row>
    <row r="131" spans="1:4" customHeight="1" ht="130">
      <c r="A131"/>
      <c r="B131" s="10" t="str">
        <f>"29980"</f>
        <v>29980</v>
      </c>
      <c r="C131" s="11" t="s">
        <v>129</v>
      </c>
      <c r="D131" s="12">
        <v>1400.0</v>
      </c>
    </row>
    <row r="132" spans="1:4" customHeight="1" ht="130">
      <c r="A132"/>
      <c r="B132" s="10" t="str">
        <f>"30107"</f>
        <v>30107</v>
      </c>
      <c r="C132" s="11" t="s">
        <v>130</v>
      </c>
      <c r="D132" s="12">
        <v>5460.0</v>
      </c>
    </row>
    <row r="133" spans="1:4" customHeight="1" ht="130">
      <c r="A133"/>
      <c r="B133" s="10" t="str">
        <f>"30532"</f>
        <v>30532</v>
      </c>
      <c r="C133" s="11" t="s">
        <v>131</v>
      </c>
      <c r="D133" s="12">
        <v>490.0</v>
      </c>
    </row>
    <row r="134" spans="1:4" customHeight="1" ht="130">
      <c r="A134"/>
      <c r="B134" s="10" t="str">
        <f>"30533"</f>
        <v>30533</v>
      </c>
      <c r="C134" s="11" t="s">
        <v>132</v>
      </c>
      <c r="D134" s="12">
        <v>350.0</v>
      </c>
    </row>
    <row r="135" spans="1:4" customHeight="1" ht="130">
      <c r="A135"/>
      <c r="B135" s="10" t="str">
        <f>"30540"</f>
        <v>30540</v>
      </c>
      <c r="C135" s="11" t="s">
        <v>133</v>
      </c>
      <c r="D135" s="12">
        <v>380.0</v>
      </c>
    </row>
    <row r="136" spans="1:4" customHeight="1" ht="130">
      <c r="A136"/>
      <c r="B136" s="10" t="str">
        <f>"30627"</f>
        <v>30627</v>
      </c>
      <c r="C136" s="11" t="s">
        <v>134</v>
      </c>
      <c r="D136" s="12">
        <v>245.0</v>
      </c>
    </row>
    <row r="137" spans="1:4" customHeight="1" ht="130">
      <c r="A137"/>
      <c r="B137" s="10" t="str">
        <f>"30912"</f>
        <v>30912</v>
      </c>
      <c r="C137" s="11" t="s">
        <v>135</v>
      </c>
      <c r="D137" s="12">
        <v>466.0</v>
      </c>
    </row>
    <row r="138" spans="1:4" customHeight="1" ht="130">
      <c r="A138"/>
      <c r="B138" s="10" t="str">
        <f>"30913"</f>
        <v>30913</v>
      </c>
      <c r="C138" s="11" t="s">
        <v>136</v>
      </c>
      <c r="D138" s="12">
        <v>670.0</v>
      </c>
    </row>
    <row r="139" spans="1:4" customHeight="1" ht="130">
      <c r="A139"/>
      <c r="B139" s="10" t="str">
        <f>"31582"</f>
        <v>31582</v>
      </c>
      <c r="C139" s="11" t="s">
        <v>137</v>
      </c>
      <c r="D139" s="12">
        <v>1550.0</v>
      </c>
    </row>
    <row r="140" spans="1:4" customHeight="1" ht="130">
      <c r="A140"/>
      <c r="B140" s="10" t="str">
        <f>"31922"</f>
        <v>31922</v>
      </c>
      <c r="C140" s="11" t="s">
        <v>138</v>
      </c>
      <c r="D140" s="12">
        <v>338.0</v>
      </c>
    </row>
    <row r="141" spans="1:4" customHeight="1" ht="130">
      <c r="A141"/>
      <c r="B141" s="10" t="str">
        <f>"32110"</f>
        <v>32110</v>
      </c>
      <c r="C141" s="11" t="s">
        <v>139</v>
      </c>
      <c r="D141" s="12">
        <v>440.0</v>
      </c>
    </row>
    <row r="142" spans="1:4" customHeight="1" ht="130">
      <c r="A142"/>
      <c r="B142" s="10" t="str">
        <f>"32187"</f>
        <v>32187</v>
      </c>
      <c r="C142" s="11" t="s">
        <v>140</v>
      </c>
      <c r="D142" s="12">
        <v>425.0</v>
      </c>
    </row>
    <row r="143" spans="1:4" customHeight="1" ht="130">
      <c r="A143"/>
      <c r="B143" s="10" t="str">
        <f>"32188"</f>
        <v>32188</v>
      </c>
      <c r="C143" s="11" t="s">
        <v>141</v>
      </c>
      <c r="D143" s="12">
        <v>625.0</v>
      </c>
    </row>
    <row r="144" spans="1:4" customHeight="1" ht="130">
      <c r="A144"/>
      <c r="B144" s="10" t="str">
        <f>"32189"</f>
        <v>32189</v>
      </c>
      <c r="C144" s="11" t="s">
        <v>142</v>
      </c>
      <c r="D144" s="12">
        <v>1100.0</v>
      </c>
    </row>
    <row r="145" spans="1:4" customHeight="1" ht="130">
      <c r="A145"/>
      <c r="B145" s="10" t="str">
        <f>"33058"</f>
        <v>33058</v>
      </c>
      <c r="C145" s="11" t="s">
        <v>143</v>
      </c>
      <c r="D145" s="12">
        <v>335.0</v>
      </c>
    </row>
    <row r="146" spans="1:4" customHeight="1" ht="130">
      <c r="A146"/>
      <c r="B146" s="10" t="str">
        <f>"33059"</f>
        <v>33059</v>
      </c>
      <c r="C146" s="11" t="s">
        <v>144</v>
      </c>
      <c r="D146" s="12">
        <v>355.0</v>
      </c>
    </row>
    <row r="147" spans="1:4" customHeight="1" ht="130">
      <c r="A147"/>
      <c r="B147" s="10" t="str">
        <f>"33060"</f>
        <v>33060</v>
      </c>
      <c r="C147" s="11" t="s">
        <v>145</v>
      </c>
      <c r="D147" s="12">
        <v>495.0</v>
      </c>
    </row>
    <row r="148" spans="1:4" customHeight="1" ht="130">
      <c r="A148"/>
      <c r="B148" s="10" t="str">
        <f>"33265"</f>
        <v>33265</v>
      </c>
      <c r="C148" s="11" t="s">
        <v>146</v>
      </c>
      <c r="D148" s="12">
        <v>490.0</v>
      </c>
    </row>
    <row r="149" spans="1:4" customHeight="1" ht="130">
      <c r="A149"/>
      <c r="B149" s="10" t="str">
        <f>"33266"</f>
        <v>33266</v>
      </c>
      <c r="C149" s="11" t="s">
        <v>147</v>
      </c>
      <c r="D149" s="12">
        <v>390.0</v>
      </c>
    </row>
    <row r="150" spans="1:4" customHeight="1" ht="130">
      <c r="A150"/>
      <c r="B150" s="10" t="str">
        <f>"33722"</f>
        <v>33722</v>
      </c>
      <c r="C150" s="11" t="s">
        <v>148</v>
      </c>
      <c r="D150" s="12">
        <v>570.0</v>
      </c>
    </row>
    <row r="151" spans="1:4" customHeight="1" ht="130">
      <c r="A151"/>
      <c r="B151" s="10" t="str">
        <f>"33886"</f>
        <v>33886</v>
      </c>
      <c r="C151" s="11" t="s">
        <v>149</v>
      </c>
      <c r="D151" s="12">
        <v>350.0</v>
      </c>
    </row>
    <row r="152" spans="1:4" customHeight="1" ht="130">
      <c r="A152"/>
      <c r="B152" s="10" t="str">
        <f>"33982"</f>
        <v>33982</v>
      </c>
      <c r="C152" s="11" t="s">
        <v>150</v>
      </c>
      <c r="D152" s="12">
        <v>1600.0</v>
      </c>
    </row>
    <row r="153" spans="1:4" customHeight="1" ht="130">
      <c r="A153"/>
      <c r="B153" s="10" t="str">
        <f>"34026"</f>
        <v>34026</v>
      </c>
      <c r="C153" s="11" t="s">
        <v>151</v>
      </c>
      <c r="D153" s="12">
        <v>425.0</v>
      </c>
    </row>
    <row r="154" spans="1:4" customHeight="1" ht="130">
      <c r="A154"/>
      <c r="B154" s="10" t="str">
        <f>"34027"</f>
        <v>34027</v>
      </c>
      <c r="C154" s="11" t="s">
        <v>152</v>
      </c>
      <c r="D154" s="12">
        <v>625.0</v>
      </c>
    </row>
    <row r="155" spans="1:4" customHeight="1" ht="130">
      <c r="A155"/>
      <c r="B155" s="10" t="str">
        <f>"34160"</f>
        <v>34160</v>
      </c>
      <c r="C155" s="11" t="s">
        <v>153</v>
      </c>
      <c r="D155" s="12">
        <v>500.0</v>
      </c>
    </row>
    <row r="156" spans="1:4" customHeight="1" ht="130">
      <c r="A156"/>
      <c r="B156" s="10" t="str">
        <f>"34161"</f>
        <v>34161</v>
      </c>
      <c r="C156" s="11" t="s">
        <v>154</v>
      </c>
      <c r="D156" s="12">
        <v>410.0</v>
      </c>
    </row>
    <row r="157" spans="1:4" customHeight="1" ht="130">
      <c r="A157"/>
      <c r="B157" s="10" t="str">
        <f>"34162"</f>
        <v>34162</v>
      </c>
      <c r="C157" s="11" t="s">
        <v>155</v>
      </c>
      <c r="D157" s="12">
        <v>290.0</v>
      </c>
    </row>
    <row r="158" spans="1:4" customHeight="1" ht="130">
      <c r="A158"/>
      <c r="B158" s="10" t="str">
        <f>"34423"</f>
        <v>34423</v>
      </c>
      <c r="C158" s="11" t="s">
        <v>156</v>
      </c>
      <c r="D158" s="12">
        <v>330.0</v>
      </c>
    </row>
    <row r="159" spans="1:4" customHeight="1" ht="130">
      <c r="A159"/>
      <c r="B159" s="10" t="str">
        <f>"34424"</f>
        <v>34424</v>
      </c>
      <c r="C159" s="11" t="s">
        <v>157</v>
      </c>
      <c r="D159" s="12">
        <v>330.0</v>
      </c>
    </row>
    <row r="160" spans="1:4" customHeight="1" ht="130">
      <c r="A160"/>
      <c r="B160" s="10" t="str">
        <f>"34426"</f>
        <v>34426</v>
      </c>
      <c r="C160" s="11" t="s">
        <v>158</v>
      </c>
      <c r="D160" s="12">
        <v>2000.0</v>
      </c>
    </row>
    <row r="161" spans="1:4" customHeight="1" ht="130">
      <c r="A161"/>
      <c r="B161" s="10" t="str">
        <f>"34628"</f>
        <v>34628</v>
      </c>
      <c r="C161" s="11" t="s">
        <v>159</v>
      </c>
      <c r="D161" s="12">
        <v>415.0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