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<sst xmlns="http://schemas.openxmlformats.org/spreadsheetml/2006/main" uniqueCount="450">
  <si>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</si>
  <si>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</si>
  <si>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</si>
  <si>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</si>
  <si>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</si>
  <si>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</si>
  <si>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</si>
  <si>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</si>
  <si>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</si>
  <si>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</si>
  <si>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</si>
  <si>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</si>
  <si>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</si>
  <si>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</si>
  <si>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</si>
  <si>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</si>
  <si>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</si>
  <si>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</si>
  <si>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</si>
  <si>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</si>
  <si>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</si>
  <si>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</si>
  <si>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</si>
  <si>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</si>
  <si>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</si>
  <si>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</si>
  <si>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</si>
  <si>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</si>
  <si>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</si>
  <si>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</si>
  <si>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</si>
  <si>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</si>
  <si>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</si>
  <si>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</si>
  <si>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</si>
  <si>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</si>
  <si>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</si>
  <si>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</si>
  <si>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</si>
  <si>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</si>
  <si>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</si>
  <si>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</si>
  <si>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</si>
  <si>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</si>
  <si>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</si>
  <si>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</si>
  <si>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</si>
  <si>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</si>
  <si>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</si>
  <si>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</si>
  <si>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</si>
  <si>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</si>
  <si>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</si>
  <si>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</si>
  <si>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</si>
  <si>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</si>
  <si>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</si>
  <si>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</si>
  <si>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</si>
  <si>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</si>
  <si>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</si>
  <si>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</si>
  <si>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</si>
  <si>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</si>
  <si>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</si>
  <si>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</si>
  <si>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</si>
  <si>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</si>
  <si>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</si>
  <si>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</si>
  <si>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</si>
  <si>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</si>
  <si>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</si>
  <si>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</si>
  <si>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</si>
  <si>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</si>
  <si>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</si>
  <si>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</si>
  <si>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</si>
  <si>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</si>
  <si>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</si>
  <si>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</si>
  <si>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</si>
  <si>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</si>
  <si>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</si>
  <si>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</si>
  <si>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</si>
  <si>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</si>
  <si>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</si>
  <si>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</si>
  <si>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</si>
  <si>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</si>
  <si>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</si>
  <si>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</si>
  <si>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</si>
  <si>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</si>
  <si>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</si>
  <si>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</si>
  <si>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</si>
  <si>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</si>
  <si>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КС-Г-12.5 Sit Мастер</t>
  </si>
  <si>
    <t>Котел газовый КС-Г-16 Sit Мастер</t>
  </si>
  <si>
    <t>Котел газовый КС-Г-20 Sit Мастер</t>
  </si>
  <si>
    <t>Котел газовый КС-Г-25 Sit Мастер</t>
  </si>
  <si>
    <t>Котел газовый КС-Г-31.5 Sit Мастер</t>
  </si>
  <si>
    <t>Котел газовый КС-ГВ-12.5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</si>
  <si>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</si>
  <si>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</si>
  <si>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</si>
  <si>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</si>
  <si>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</si>
  <si>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</si>
  <si>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</si>
  <si>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</si>
  <si>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</si>
  <si>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</si>
  <si>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</si>
  <si>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</si>
  <si>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</si>
  <si>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</si>
  <si>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</si>
  <si>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</si>
  <si>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</si>
  <si>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</si>
  <si>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</si>
  <si>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</si>
  <si>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</si>
  <si>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</si>
  <si>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</si>
  <si>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</si>
  <si>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</si>
  <si>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</si>
  <si>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</si>
  <si>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</si>
  <si>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</si>
  <si>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</si>
  <si>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</si>
  <si>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13A ATMO</t>
  </si>
  <si>
    <t>Котел газовый настенный Navien 16A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</si>
  <si>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</si>
  <si>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</si>
  <si>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</si>
  <si>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</si>
  <si>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</si>
  <si>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</si>
  <si>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</si>
  <si>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</si>
  <si>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</si>
  <si>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</si>
  <si>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</si>
  <si>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</si>
  <si>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</si>
  <si>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</si>
  <si>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</si>
  <si>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</si>
  <si>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</si>
  <si>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</si>
  <si>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</si>
  <si>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</si>
  <si>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</si>
  <si>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</si>
  <si>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</si>
  <si>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</si>
  <si>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</si>
  <si>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</si>
  <si>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</si>
  <si>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</si>
  <si>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</si>
  <si>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</si>
  <si>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</si>
  <si>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</si>
  <si>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</si>
  <si>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</si>
  <si>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</si>
  <si>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</si>
  <si>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</si>
  <si>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</si>
  <si>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</si>
  <si>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</si>
  <si>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</si>
  <si>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</si>
  <si>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</si>
  <si>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</si>
  <si>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</si>
  <si>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</si>
  <si>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</si>
  <si>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</si>
  <si>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</si>
  <si>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</si>
  <si>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</si>
  <si>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</si>
  <si>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</si>
  <si>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</si>
  <si>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</si>
  <si>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</si>
  <si>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</si>
  <si>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</si>
  <si>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</si>
  <si>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</si>
  <si>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</si>
  <si>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NOVA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</si>
  <si>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</si>
  <si>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</si>
  <si>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</si>
  <si>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</si>
  <si>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</si>
  <si>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</si>
  <si>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</si>
  <si>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</si>
  <si>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</si>
  <si>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</si>
  <si>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</si>
  <si>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</si>
  <si>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</si>
  <si>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</si>
  <si>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</si>
  <si>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</si>
  <si>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</si>
  <si>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</si>
  <si>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</si>
  <si>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</si>
  <si>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</si>
  <si>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</si>
  <si>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</si>
  <si>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</si>
  <si>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</si>
  <si>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</si>
  <si>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</si>
  <si>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</si>
  <si>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</si>
  <si>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</si>
  <si>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</si>
  <si>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</si>
  <si>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</si>
  <si>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</si>
  <si>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</si>
  <si>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</si>
  <si>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</si>
  <si>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</si>
  <si>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</si>
  <si>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</si>
  <si>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</si>
  <si>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</si>
  <si>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</si>
  <si>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</si>
  <si>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</si>
  <si>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</si>
  <si>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</si>
  <si>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</si>
  <si>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</si>
  <si>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</si>
  <si>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</si>
  <si>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</si>
  <si>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</si>
  <si>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</si>
  <si>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</si>
  <si>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</si>
  <si>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</si>
  <si>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</si>
  <si>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</si>
  <si>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</si>
  <si>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</si>
  <si>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</si>
  <si>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</si>
  <si>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</si>
  <si>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</si>
  <si>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</si>
  <si>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</si>
  <si>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</si>
  <si>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</si>
  <si>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</si>
  <si>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</si>
  <si>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</si>
  <si>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</si>
  <si>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</si>
  <si>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</si>
  <si>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</si>
  <si>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</si>
  <si>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</si>
  <si>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</si>
  <si>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</si>
  <si>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</si>
  <si>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</si>
  <si>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</si>
  <si>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</si>
  <si>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</si>
  <si>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</si>
  <si>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</si>
  <si>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</si>
  <si>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</si>
  <si>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</si>
  <si>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</si>
  <si>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</si>
  <si>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</si>
  <si>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</si>
  <si>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</si>
  <si>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</si>
  <si>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</si>
  <si>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</si>
  <si>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</si>
  <si>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</si>
  <si>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</si>
  <si>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</si>
  <si>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</si>
  <si>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</si>
  <si>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</si>
  <si>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</si>
  <si>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</si>
  <si>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</si>
  <si>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</si>
  <si>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</si>
  <si>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</si>
  <si>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</si>
  <si>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</si>
  <si>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</si>
  <si>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</si>
  <si>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</si>
  <si>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</si>
  <si>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</si>
  <si>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</si>
  <si>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</si>
  <si>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</si>
  <si>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</si>
  <si>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</si>
  <si>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</si>
  <si>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</si>
  <si>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</si>
  <si>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</si>
  <si>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</si>
  <si>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</si>
  <si>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</si>
  <si>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</si>
  <si>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</si>
  <si>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</si>
  <si>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</si>
  <si>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</si>
  <si>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</si>
  <si>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</si>
  <si>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</si>
  <si>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</si>
  <si>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</si>
  <si>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</si>
  <si>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</si>
  <si>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</si>
  <si>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</si>
  <si>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</si>
  <si>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</si>
  <si>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</si>
  <si>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</si>
  <si>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</si>
  <si>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</si>
  <si>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</si>
  <si>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</si>
  <si>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</si>
  <si>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</si>
  <si>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</si>
  <si>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</si>
  <si>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</si>
  <si>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</si>
  <si>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</si>
  <si>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</si>
  <si>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</si>
  <si>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</si>
  <si>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</si>
  <si>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</si>
  <si>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</si>
  <si>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</si>
  <si>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</si>
  <si>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</si>
  <si>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</si>
  <si>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</si>
  <si>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</si>
  <si>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</si>
  <si>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</si>
  <si>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</si>
  <si>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</si>
  <si>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</si>
  <si>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</si>
  <si>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</si>
  <si>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</si>
  <si>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</si>
  <si>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</si>
  <si>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</si>
  <si>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</si>
  <si>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</si>
  <si>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</si>
  <si>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</si>
  <si>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</si>
  <si>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</si>
  <si>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</si>
  <si>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</si>
  <si>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</si>
  <si>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</si>
  <si>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</si>
  <si>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</si>
  <si>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</si>
  <si>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</si>
  <si>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</si>
  <si>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</si>
  <si>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</si>
  <si>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</si>
  <si>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</si>
  <si>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</si>
  <si>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</si>
  <si>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</si>
  <si>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</si>
  <si>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</si>
  <si>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</si>
  <si>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</si>
  <si>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</si>
  <si>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</si>
  <si>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</si>
  <si>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</si>
  <si>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</si>
  <si>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</si>
  <si>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</si>
  <si>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</si>
  <si>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</si>
  <si>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</si>
  <si>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</si>
  <si>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</si>
  <si>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</si>
  <si>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</si>
  <si>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</si>
  <si>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</si>
  <si>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</si>
  <si>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</si>
  <si>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</si>
  <si>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</si>
  <si>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</si>
  <si>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</si>
  <si>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</si>
  <si>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</si>
  <si>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</si>
  <si>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</si>
  <si>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</si>
  <si>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</si>
  <si>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</si>
  <si>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</si>
  <si>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</si>
  <si>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</si>
  <si>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</si>
  <si>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</si>
  <si>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</si>
  <si>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</si>
  <si>
    <t>Котел Navien NGB210 SYSTEM 24H</t>
  </si>
  <si>
    <t>Котел Navien NGB210 SYSTEM 32H</t>
  </si>
  <si>
    <t>Котел электрический настенный Navien EQB-06HW(NEW)</t>
  </si>
  <si>
    <t>Котел электрический настенный Navien EQB-08HW(NEW)</t>
  </si>
  <si>
    <t>Котел электрический настенный Navien EQB-12HW(NEW)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</si>
</sst>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ferroli_fortuna_h_f24_odnokonturnyy7.jpg"/><Relationship Id="rId8" Type="http://schemas.openxmlformats.org/officeDocument/2006/relationships/image" Target="../media/kotel_universalnyy_mimaks_ks_tg_168.jpg"/><Relationship Id="rId9" Type="http://schemas.openxmlformats.org/officeDocument/2006/relationships/image" Target="../media/kotel_universalnyy_mimaks_ks_tg_209.jpg"/><Relationship Id="rId10" Type="http://schemas.openxmlformats.org/officeDocument/2006/relationships/image" Target="../media/kotel_universalnyy_mimaks_ks_tg_2510.jpg"/><Relationship Id="rId11" Type="http://schemas.openxmlformats.org/officeDocument/2006/relationships/image" Target="../media/kotel_universalnyy_mimaks_ks_tg_31_511.jpg"/><Relationship Id="rId12" Type="http://schemas.openxmlformats.org/officeDocument/2006/relationships/image" Target="../media/kotel_tverdotoplivnyy_mimaks_ks_t_31_512.jpg"/><Relationship Id="rId13" Type="http://schemas.openxmlformats.org/officeDocument/2006/relationships/image" Target="../media/kotel_universalnyy_mimaks_ks_tgv_1613.jpg"/><Relationship Id="rId14" Type="http://schemas.openxmlformats.org/officeDocument/2006/relationships/image" Target="../media/kotel_universalnyy_mimaks_ks_tgv_2014.jpg"/><Relationship Id="rId15" Type="http://schemas.openxmlformats.org/officeDocument/2006/relationships/image" Target="../media/kotel_universalnyy_mimaks_ks_tgv_2515.jpg"/><Relationship Id="rId16" Type="http://schemas.openxmlformats.org/officeDocument/2006/relationships/image" Target="../media/kotel_universalnyy_mimaks_ks_tgv_31_516.jpg"/><Relationship Id="rId17" Type="http://schemas.openxmlformats.org/officeDocument/2006/relationships/image" Target="../media/kotel_universalnyy_mimaks_ks_tg_4017.jpg"/><Relationship Id="rId18" Type="http://schemas.openxmlformats.org/officeDocument/2006/relationships/image" Target="../media/kotel_universalnyy_mimaks_ks_tgv_4018.jpg"/><Relationship Id="rId19" Type="http://schemas.openxmlformats.org/officeDocument/2006/relationships/image" Target="../media/kotel_universalnyy_mimaks_ks_tgv_12_519.jpg"/><Relationship Id="rId20" Type="http://schemas.openxmlformats.org/officeDocument/2006/relationships/image" Target="../media/kotel_tverdotoplivnyy_mimaks_ks_t_1620.jpg"/><Relationship Id="rId21" Type="http://schemas.openxmlformats.org/officeDocument/2006/relationships/image" Target="../media/kotel_tverdotoplivnyy_mimaks_ks_t_2021.jpg"/><Relationship Id="rId22" Type="http://schemas.openxmlformats.org/officeDocument/2006/relationships/image" Target="../media/kotel_tverdotoplivnyy_mimaks_ks_t_2522.jpg"/><Relationship Id="rId23" Type="http://schemas.openxmlformats.org/officeDocument/2006/relationships/image" Target="../media/kotel_universalnyy_mimaks_ks_tg_12_523.jpg"/><Relationship Id="rId24" Type="http://schemas.openxmlformats.org/officeDocument/2006/relationships/image" Target="../media/kotel_tverdotoplivnyy_mimaks_ks_t_12_524.jpg"/><Relationship Id="rId25" Type="http://schemas.openxmlformats.org/officeDocument/2006/relationships/image" Target="../media/kotel_tverdotoplivnyy_mimaks_ks_t_4025.jpg"/><Relationship Id="rId26" Type="http://schemas.openxmlformats.org/officeDocument/2006/relationships/image" Target="../media/kotel_gazovyy_keber_ks_g_25_02_avtomatika_arbat26.jpg"/><Relationship Id="rId27" Type="http://schemas.openxmlformats.org/officeDocument/2006/relationships/image" Target="../media/kotel_gazovyy_keber_ks_gv_10_06_avtomatika_sit27.jpg"/><Relationship Id="rId28" Type="http://schemas.openxmlformats.org/officeDocument/2006/relationships/image" Target="../media/kotel_gazovyy_mimaks_ksg_7_avtomatika_sit28.jpg"/><Relationship Id="rId29" Type="http://schemas.openxmlformats.org/officeDocument/2006/relationships/image" Target="../media/kotel_gazovyy_mimaks_ksg_7_vega_verkhniy_vykhod29.jpg"/><Relationship Id="rId30" Type="http://schemas.openxmlformats.org/officeDocument/2006/relationships/image" Target="../media/kotel_gazovyy_mimaks_ksg_10_vega_verkhniy_vykhod30.jpg"/><Relationship Id="rId31" Type="http://schemas.openxmlformats.org/officeDocument/2006/relationships/image" Target="../media/kotel_gazovyy_keber_ks_gv_10_02_avtomatika_arbat31.jpg"/><Relationship Id="rId32" Type="http://schemas.openxmlformats.org/officeDocument/2006/relationships/image" Target="../media/kotel_gazovyy_keber_ks_g_16_02_avtomatika_arbat32.jpg"/><Relationship Id="rId33" Type="http://schemas.openxmlformats.org/officeDocument/2006/relationships/image" Target="../media/kotel_gazovyy_keber_ks_gv_8_02_avtomatika_arbat33.jpg"/><Relationship Id="rId34" Type="http://schemas.openxmlformats.org/officeDocument/2006/relationships/image" Target="../media/kotel_gazovyy_keber_ks_gv_8_06_avtomatika_sit34.jpg"/><Relationship Id="rId35" Type="http://schemas.openxmlformats.org/officeDocument/2006/relationships/image" Target="../media/kotel_tverdotoplivnyy_mimaks_titan_kst_1235.jpg"/><Relationship Id="rId36" Type="http://schemas.openxmlformats.org/officeDocument/2006/relationships/image" Target="../media/kotel_tverdotoplivnyy_mimaks_titan_kst_1636.jpg"/><Relationship Id="rId37" Type="http://schemas.openxmlformats.org/officeDocument/2006/relationships/image" Target="../media/000200000011010160_137.jpg"/><Relationship Id="rId38" Type="http://schemas.openxmlformats.org/officeDocument/2006/relationships/image" Target="../media/000200000011010200_138.jpg"/><Relationship Id="rId39" Type="http://schemas.openxmlformats.org/officeDocument/2006/relationships/image" Target="../media/kotel_gazovyy_aogv_rga_17_ispolnenie_639.jpg"/><Relationship Id="rId40" Type="http://schemas.openxmlformats.org/officeDocument/2006/relationships/image" Target="../media/kotel_gazovyy_aogvk_rga_17k_ispolnenie_640.jpg"/><Relationship Id="rId41" Type="http://schemas.openxmlformats.org/officeDocument/2006/relationships/image" Target="../media/kotel_gazovyy_siberia_dream_11_rostovgazoapparat41.jpg"/><Relationship Id="rId42" Type="http://schemas.openxmlformats.org/officeDocument/2006/relationships/image" Target="../media/kotel_gazovyy_siberia_dream_17_rostovgazoapparat42.jpg"/><Relationship Id="rId43" Type="http://schemas.openxmlformats.org/officeDocument/2006/relationships/image" Target="../media/kotel_gazovyy_siberia_dream_23_rostovgazoapparat43.jpg"/><Relationship Id="rId44" Type="http://schemas.openxmlformats.org/officeDocument/2006/relationships/image" Target="../media/kotel_gazovyy_siberia_dream_29_rostovgazoapparat44.jpg"/><Relationship Id="rId45" Type="http://schemas.openxmlformats.org/officeDocument/2006/relationships/image" Target="../media/kotel_gazovyy_siberia_dream_35_rostovgazoapparat45.jpg"/><Relationship Id="rId46" Type="http://schemas.openxmlformats.org/officeDocument/2006/relationships/image" Target="../media/kotel_gazovyy_siberia_dream_11k_rostovgazoapparat46.jpg"/><Relationship Id="rId47" Type="http://schemas.openxmlformats.org/officeDocument/2006/relationships/image" Target="../media/kotel_gazovyy_siberia_dream_17k_rostovgazoapparat47.jpg"/><Relationship Id="rId48" Type="http://schemas.openxmlformats.org/officeDocument/2006/relationships/image" Target="../media/kotel_gazovyy_siberia_dream_23k_rostovgazoapparat48.jpg"/><Relationship Id="rId49" Type="http://schemas.openxmlformats.org/officeDocument/2006/relationships/image" Target="../media/kotel_gazovyy_siberia_dream_29k_rostovgazoapparat49.jpg"/><Relationship Id="rId50" Type="http://schemas.openxmlformats.org/officeDocument/2006/relationships/image" Target="../media/kotel_gazovyy_chugunnyy_siberia_dream_kchgo_40_bci_nv50.jpg"/><Relationship Id="rId51" Type="http://schemas.openxmlformats.org/officeDocument/2006/relationships/image" Target="../media/kotel_gazovyy_chugunnyy_siberia_dream_kchgo_50_bci_nv51.jpg"/><Relationship Id="rId52" Type="http://schemas.openxmlformats.org/officeDocument/2006/relationships/image" Target="../media/kotel_gazovyy_aogv_6_gazovik_lemaks52.jpg"/><Relationship Id="rId53" Type="http://schemas.openxmlformats.org/officeDocument/2006/relationships/image" Target="../media/kotel_gazovyy_aogv_8_gazovik_lemaks53.jpg"/><Relationship Id="rId54" Type="http://schemas.openxmlformats.org/officeDocument/2006/relationships/image" Target="../media/kotel_gazovyy_aogv_11_6_gazovik_lemaks54.jpg"/><Relationship Id="rId55" Type="http://schemas.openxmlformats.org/officeDocument/2006/relationships/image" Target="../media/000200000065010150_155.jpg"/><Relationship Id="rId56" Type="http://schemas.openxmlformats.org/officeDocument/2006/relationships/image" Target="../media/kotel_gazovyy_aogv_23_2_gazovik_lemaks56.jpg"/><Relationship Id="rId57" Type="http://schemas.openxmlformats.org/officeDocument/2006/relationships/image" Target="../media/kotel_gazovyy_aogv_29_gazovik_lemaks57.jpg"/><Relationship Id="rId58" Type="http://schemas.openxmlformats.org/officeDocument/2006/relationships/image" Target="../media/kotel_parapetnyy_patriot_7_5_lemaks58.jpg"/><Relationship Id="rId59" Type="http://schemas.openxmlformats.org/officeDocument/2006/relationships/image" Target="../media/kotel_parapetnyy_patriot_10_lemaks59.jpg"/><Relationship Id="rId60" Type="http://schemas.openxmlformats.org/officeDocument/2006/relationships/image" Target="../media/kotel_parapetnyy_patriot_12_5_lemaks60.jpg"/><Relationship Id="rId61" Type="http://schemas.openxmlformats.org/officeDocument/2006/relationships/image" Target="../media/kotel_parapetnyy_patriot_16_lemaks61.jpg"/><Relationship Id="rId62" Type="http://schemas.openxmlformats.org/officeDocument/2006/relationships/image" Target="../media/kotel_parapetnyy_patriot_20_lemaks62.jpg"/><Relationship Id="rId63" Type="http://schemas.openxmlformats.org/officeDocument/2006/relationships/image" Target="../media/kotel_gazovyy_ksg_7_5_lemaks_premium63.jpg"/><Relationship Id="rId64" Type="http://schemas.openxmlformats.org/officeDocument/2006/relationships/image" Target="../media/kotel_gazovyy_ksg_10_lemaks_premium64.jpg"/><Relationship Id="rId65" Type="http://schemas.openxmlformats.org/officeDocument/2006/relationships/image" Target="../media/kotel_gazovyy_ksg_12_5_lemaks_premium65.jpg"/><Relationship Id="rId66" Type="http://schemas.openxmlformats.org/officeDocument/2006/relationships/image" Target="../media/kotel_gazovyy_ksg_16_lemaks_premium66.jpg"/><Relationship Id="rId67" Type="http://schemas.openxmlformats.org/officeDocument/2006/relationships/image" Target="../media/kotel_gazovyy_ksg_20_lemaks_premium67.jpg"/><Relationship Id="rId68" Type="http://schemas.openxmlformats.org/officeDocument/2006/relationships/image" Target="../media/kotel_gazovyy_ksg_25_lemaks_premium68.jpg"/><Relationship Id="rId69" Type="http://schemas.openxmlformats.org/officeDocument/2006/relationships/image" Target="../media/kotel_gazovyy_ksg_30_lemaks_premium69.jpg"/><Relationship Id="rId70" Type="http://schemas.openxmlformats.org/officeDocument/2006/relationships/image" Target="../media/kotel_gazovyy_ksg_35_lemaks_premium70.jpg"/><Relationship Id="rId71" Type="http://schemas.openxmlformats.org/officeDocument/2006/relationships/image" Target="../media/kotel_gazovyy_ksg_40_lemaks_premium71.jpg"/><Relationship Id="rId72" Type="http://schemas.openxmlformats.org/officeDocument/2006/relationships/image" Target="../media/kotel_gazovyy_ksg_10_lemaks_premium_novasit72.jpg"/><Relationship Id="rId73" Type="http://schemas.openxmlformats.org/officeDocument/2006/relationships/image" Target="../media/kotel_gazovyy_ksg_12_5_lemaks_premium_novasit73.jpg"/><Relationship Id="rId74" Type="http://schemas.openxmlformats.org/officeDocument/2006/relationships/image" Target="../media/kotel_gazovyy_ksg_16_lemaks_premium_novasit74.jpg"/><Relationship Id="rId75" Type="http://schemas.openxmlformats.org/officeDocument/2006/relationships/image" Target="../media/kotel_gazovyy_ksg_20_lemaks_premium_novasit75.jpg"/><Relationship Id="rId76" Type="http://schemas.openxmlformats.org/officeDocument/2006/relationships/image" Target="../media/kotel_gazovyy_ksgv_12_5_lemaks_premium76.jpg"/><Relationship Id="rId77" Type="http://schemas.openxmlformats.org/officeDocument/2006/relationships/image" Target="../media/kotel_gazovyy_ksgv_16_lemaks_premium77.jpg"/><Relationship Id="rId78" Type="http://schemas.openxmlformats.org/officeDocument/2006/relationships/image" Target="../media/kotel_gazovyy_ksgv_20_lemaks_premium78.jpg"/><Relationship Id="rId79" Type="http://schemas.openxmlformats.org/officeDocument/2006/relationships/image" Target="../media/kotel_gazovyy_ksgv_25_lemaks_premium79.jpg"/><Relationship Id="rId80" Type="http://schemas.openxmlformats.org/officeDocument/2006/relationships/image" Target="../media/kotel_gazovyy_ksgv_30_lemaks_premium80.jpg"/><Relationship Id="rId81" Type="http://schemas.openxmlformats.org/officeDocument/2006/relationships/image" Target="../media/kotel_gazovyy_ksgv_40_lemaks_premium81.jpg"/><Relationship Id="rId82" Type="http://schemas.openxmlformats.org/officeDocument/2006/relationships/image" Target="../media/kotel_gazovyy_ksgv_16_lemaks_premium_novasit82.jpg"/><Relationship Id="rId83" Type="http://schemas.openxmlformats.org/officeDocument/2006/relationships/image" Target="../media/kotel_gazovyy_ksgv_30_lemaks_premium_novasit83.jpg"/><Relationship Id="rId84" Type="http://schemas.openxmlformats.org/officeDocument/2006/relationships/image" Target="../media/kotel_gazovyy_lemaks_ksg_50_premium84.jpg"/><Relationship Id="rId85" Type="http://schemas.openxmlformats.org/officeDocument/2006/relationships/image" Target="../media/kotel_gazovyy_konord_aogvk_17_4_185.jpg"/><Relationship Id="rId86" Type="http://schemas.openxmlformats.org/officeDocument/2006/relationships/image" Target="../media/kotel_gazovyy_don_eko_ks_g_12s_e86.jpg"/><Relationship Id="rId87" Type="http://schemas.openxmlformats.org/officeDocument/2006/relationships/image" Target="../media/kotel_gazovyy_ks_g_8_sit_master87.jpg"/><Relationship Id="rId88" Type="http://schemas.openxmlformats.org/officeDocument/2006/relationships/image" Target="../media/kotel_gazovyy_ks_g_10_sit_master88.jpg"/><Relationship Id="rId89" Type="http://schemas.openxmlformats.org/officeDocument/2006/relationships/image" Target="../media/kotel_gazovyy_ks_g_12_5_sit_master89.png"/><Relationship Id="rId90" Type="http://schemas.openxmlformats.org/officeDocument/2006/relationships/image" Target="../media/kotel_gazovyy_ks_g_16_sit_master90.jpg"/><Relationship Id="rId91" Type="http://schemas.openxmlformats.org/officeDocument/2006/relationships/image" Target="../media/kotel_gazovyy_ks_g_20_sit_master91.jpg"/><Relationship Id="rId92" Type="http://schemas.openxmlformats.org/officeDocument/2006/relationships/image" Target="../media/kotel_gazovyy_ks_g_25_sit_master92.jpg"/><Relationship Id="rId93" Type="http://schemas.openxmlformats.org/officeDocument/2006/relationships/image" Target="../media/kotel_gazovyy_ks_g_31_5_sit_master93.jpg"/><Relationship Id="rId94" Type="http://schemas.openxmlformats.org/officeDocument/2006/relationships/image" Target="../media/kotel_gazovyy_ks_gv_12_5_sit_master94.jpg"/><Relationship Id="rId95" Type="http://schemas.openxmlformats.org/officeDocument/2006/relationships/image" Target="../media/kotel_gazovyy_ks_gv_16_sit_master95.jpg"/><Relationship Id="rId96" Type="http://schemas.openxmlformats.org/officeDocument/2006/relationships/image" Target="../media/000200000153021035_196.webp"/><Relationship Id="rId97" Type="http://schemas.openxmlformats.org/officeDocument/2006/relationships/image" Target="../media/000200000152120600_197.jpg"/><Relationship Id="rId98" Type="http://schemas.openxmlformats.org/officeDocument/2006/relationships/image" Target="../media/kotel_gazovyy_napolnyy_navien_ga_23_kn98.jpg"/><Relationship Id="rId99" Type="http://schemas.openxmlformats.org/officeDocument/2006/relationships/image" Target="../media/kotel_gazovyy_napolnyy_navien_ga_35_kn99.jpg"/><Relationship Id="rId100" Type="http://schemas.openxmlformats.org/officeDocument/2006/relationships/image" Target="../media/000200000152120400_1100.jpg"/><Relationship Id="rId101" Type="http://schemas.openxmlformats.org/officeDocument/2006/relationships/image" Target="../media/000200000152120490_1101.jpg"/><Relationship Id="rId102" Type="http://schemas.openxmlformats.org/officeDocument/2006/relationships/image" Target="../media/konvektor_gazovyy_chugunnyy_ngs_20_alpine_air102.jpg"/><Relationship Id="rId103" Type="http://schemas.openxmlformats.org/officeDocument/2006/relationships/image" Target="../media/konvektor_gazovyy_chugunnyy_ngs_20f_alpine_air_s_ventilyatorom103.jpg"/><Relationship Id="rId104" Type="http://schemas.openxmlformats.org/officeDocument/2006/relationships/image" Target="../media/konvektor_gazovyy_chugunnyy_ngs_30_alpine_air104.jpg"/><Relationship Id="rId105" Type="http://schemas.openxmlformats.org/officeDocument/2006/relationships/image" Target="../media/konvektor_gazovyy_chugunnyy_ngs_30f_alpine_air_s_ventilyatorom105.jpg"/><Relationship Id="rId106" Type="http://schemas.openxmlformats.org/officeDocument/2006/relationships/image" Target="../media/konvektor_gazovyy_chugunnyy_ngs_40_alpine_air106.jpg"/><Relationship Id="rId107" Type="http://schemas.openxmlformats.org/officeDocument/2006/relationships/image" Target="../media/konvektor_gazovyy_chugunnyy_ngs_40f_alpine_air_s_ventilyatorom107.jpg"/><Relationship Id="rId108" Type="http://schemas.openxmlformats.org/officeDocument/2006/relationships/image" Target="../media/konvektor_gazovyy_hdu_3_hosseven108.jpg"/><Relationship Id="rId109" Type="http://schemas.openxmlformats.org/officeDocument/2006/relationships/image" Target="../media/konvektor_gazovyy_hdu_3v_fan_hosseven_s_ventilyatorom109.jpg"/><Relationship Id="rId110" Type="http://schemas.openxmlformats.org/officeDocument/2006/relationships/image" Target="../media/kotel_gazovyy_aogvk_rga_11k_classic_ispolnenie_11110.jpg"/><Relationship Id="rId111" Type="http://schemas.openxmlformats.org/officeDocument/2006/relationships/image" Target="../media/kotel_gazovyy_artu_aogv_11_6_s11111.jpg"/><Relationship Id="rId112" Type="http://schemas.openxmlformats.org/officeDocument/2006/relationships/image" Target="../media/kotel_gazovyy_artu_aogv_17_4_s17112.jpg"/><Relationship Id="rId113" Type="http://schemas.openxmlformats.org/officeDocument/2006/relationships/image" Target="../media/kotel_gazovyy_artu_aogvk_11_6_s11k113.jpg"/><Relationship Id="rId114" Type="http://schemas.openxmlformats.org/officeDocument/2006/relationships/image" Target="../media/kotel_gazovyy_artu_aogvk_17_4_s17k114.jpg"/><Relationship Id="rId115" Type="http://schemas.openxmlformats.org/officeDocument/2006/relationships/image" Target="../media/kotel_gazovyy_aogv_23_2_artu_s23115.jpg"/><Relationship Id="rId116" Type="http://schemas.openxmlformats.org/officeDocument/2006/relationships/image" Target="../media/kotel_gazovyy_aogvk_23_2_artu_s23k116.jpg"/><Relationship Id="rId117" Type="http://schemas.openxmlformats.org/officeDocument/2006/relationships/image" Target="../media/kotel_gazovyy_vega_atmo_t_aogv_12_5e_termolyuks117.jpg"/><Relationship Id="rId118" Type="http://schemas.openxmlformats.org/officeDocument/2006/relationships/image" Target="../media/000210000160920320_1118.jpg"/><Relationship Id="rId119" Type="http://schemas.openxmlformats.org/officeDocument/2006/relationships/image" Target="../media/kotel_gazovyy_nastennyy_ferroli_divatech_d_c24_ex119.jpg"/><Relationship Id="rId120" Type="http://schemas.openxmlformats.org/officeDocument/2006/relationships/image" Target="../media/kotel_gazovyy_nastennyy_ferroli_vitabel_f24120.png"/><Relationship Id="rId121" Type="http://schemas.openxmlformats.org/officeDocument/2006/relationships/image" Target="../media/000210000160920370_1121.jpg"/><Relationship Id="rId122" Type="http://schemas.openxmlformats.org/officeDocument/2006/relationships/image" Target="../media/kotel_gazovyy_nastennyy_ferroli_divatech_d_hf32_ex_odnokonturnyy122.jpg"/><Relationship Id="rId123" Type="http://schemas.openxmlformats.org/officeDocument/2006/relationships/image" Target="../media/000210000160910240_1123.jpg"/><Relationship Id="rId124" Type="http://schemas.openxmlformats.org/officeDocument/2006/relationships/image" Target="../media/kotel_gazovyy_nastennyy_ferroli_divabel_f24124.jpg"/><Relationship Id="rId125" Type="http://schemas.openxmlformats.org/officeDocument/2006/relationships/image" Target="../media/kotel_gazovyy_nastennyy_ferroli_divatech_d_f24_ex125.jpg"/><Relationship Id="rId126" Type="http://schemas.openxmlformats.org/officeDocument/2006/relationships/image" Target="../media/kotel_gazovyy_nastennyy_navien_13a_atmo126.jpg"/><Relationship Id="rId127" Type="http://schemas.openxmlformats.org/officeDocument/2006/relationships/image" Target="../media/kotel_gazovyy_nastennyy_navien_16a_atmo127.jpg"/><Relationship Id="rId128" Type="http://schemas.openxmlformats.org/officeDocument/2006/relationships/image" Target="../media/kotel_gazovyy_nastennyy_navien_deluxe_c_13k_comfort128.jpg"/><Relationship Id="rId129" Type="http://schemas.openxmlformats.org/officeDocument/2006/relationships/image" Target="../media/kotel_gazovyy_nastennyy_navien_deluxe_c_16k_comfort129.jpg"/><Relationship Id="rId130" Type="http://schemas.openxmlformats.org/officeDocument/2006/relationships/image" Target="../media/kotel_gazovyy_nastennyy_navien_deluxe_c_20k_comfort130.jpg"/><Relationship Id="rId131" Type="http://schemas.openxmlformats.org/officeDocument/2006/relationships/image" Target="../media/kotel_gazovyy_nastennyy_navien_deluxe_c_24k_comfort131.jpg"/><Relationship Id="rId132" Type="http://schemas.openxmlformats.org/officeDocument/2006/relationships/image" Target="../media/kotel_gazovyy_nastennyy_navien_deluxe_c_35k_comfort132.jpg"/><Relationship Id="rId133" Type="http://schemas.openxmlformats.org/officeDocument/2006/relationships/image" Target="../media/kotel_gazovyy_nastennyy_navien_deluxe_s_13k_smart133.jpg"/><Relationship Id="rId134" Type="http://schemas.openxmlformats.org/officeDocument/2006/relationships/image" Target="../media/kotel_gazovyy_nastennyy_navien_deluxe_s_16k_smart134.jpg"/><Relationship Id="rId135" Type="http://schemas.openxmlformats.org/officeDocument/2006/relationships/image" Target="../media/kotel_gazovyy_nastennyy_navien_deluxe_s_20k_smart135.jpg"/><Relationship Id="rId136" Type="http://schemas.openxmlformats.org/officeDocument/2006/relationships/image" Target="../media/kotel_gazovyy_nastennyy_navien_deluxe_s_24k_smart136.png"/><Relationship Id="rId137" Type="http://schemas.openxmlformats.org/officeDocument/2006/relationships/image" Target="../media/kotel_gazovyy_nastennyy_navien_deluxe_s_35k_smart137.jpg"/><Relationship Id="rId138" Type="http://schemas.openxmlformats.org/officeDocument/2006/relationships/image" Target="../media/kotel_elektricheskiy_nastennyy_navien_eqb_08hw138.jpg"/><Relationship Id="rId139" Type="http://schemas.openxmlformats.org/officeDocument/2006/relationships/image" Target="../media/kotel_elektricheskiy_nastennyy_navien_eqb_12hw139.jpg"/><Relationship Id="rId140" Type="http://schemas.openxmlformats.org/officeDocument/2006/relationships/image" Target="../media/kotel_elektricheskiy_nastennyy_navien_eqb_15hw140.jpg"/><Relationship Id="rId141" Type="http://schemas.openxmlformats.org/officeDocument/2006/relationships/image" Target="../media/kotel_elektricheskiy_nastennyy_navien_eqb_24hw141.jpg"/><Relationship Id="rId142" Type="http://schemas.openxmlformats.org/officeDocument/2006/relationships/image" Target="../media/kotel_gazovyy_nastennyy_navien_deluxe_one_24k142.jpg"/><Relationship Id="rId143" Type="http://schemas.openxmlformats.org/officeDocument/2006/relationships/image" Target="../media/konvektor_gazovyy_hdu_5v_fan_hosseven_s_ventilyatorom143.jpg"/><Relationship Id="rId144" Type="http://schemas.openxmlformats.org/officeDocument/2006/relationships/image" Target="../media/kotel_gazovyy_nastennyy_immergas_nike_mythos_24_3r144.jpg"/><Relationship Id="rId145" Type="http://schemas.openxmlformats.org/officeDocument/2006/relationships/image" Target="../media/kotel_gazovyy_nastennyy_immergas_eolo_mythos_24_4r145.jpg"/><Relationship Id="rId146" Type="http://schemas.openxmlformats.org/officeDocument/2006/relationships/image" Target="../media/kotel_gazovyy_nastennyy_immergas_mini_nike_24_3e146.jpg"/><Relationship Id="rId147" Type="http://schemas.openxmlformats.org/officeDocument/2006/relationships/image" Target="../media/kotel_gazovyy_borinskoe_ksgk_12_5_sit147.jpg"/><Relationship Id="rId148" Type="http://schemas.openxmlformats.org/officeDocument/2006/relationships/image" Target="../media/kotel_gazovyy_borinskoe_aogv_11_6_sit148.jpg"/><Relationship Id="rId149" Type="http://schemas.openxmlformats.org/officeDocument/2006/relationships/image" Target="../media/kotel_gazovyy_borinskoe_aogv_11_6_st_sit149.jpg"/><Relationship Id="rId150" Type="http://schemas.openxmlformats.org/officeDocument/2006/relationships/image" Target="../media/kotel_gazovyy_borinskoe_aogv_11_6_3_sit150.jpg"/><Relationship Id="rId151" Type="http://schemas.openxmlformats.org/officeDocument/2006/relationships/image" Target="../media/kotel_gazovyy_borinskoe_aogv_11_6_1_b_sit151.jpg"/><Relationship Id="rId152" Type="http://schemas.openxmlformats.org/officeDocument/2006/relationships/image" Target="../media/kotel_gazovyy_borinskoe_aogv_11_6_rk_tgv152.jpg"/><Relationship Id="rId153" Type="http://schemas.openxmlformats.org/officeDocument/2006/relationships/image" Target="../media/kotel_gazovyy_borinskoe_aogv_11_6_1_m_sit153.jpg"/><Relationship Id="rId154" Type="http://schemas.openxmlformats.org/officeDocument/2006/relationships/image" Target="../media/kotel_gazovyy_borinskoe_aogv_11_6_r_sit154.jpg"/><Relationship Id="rId155" Type="http://schemas.openxmlformats.org/officeDocument/2006/relationships/image" Target="../media/kotel_gazovyy_borinskoe_aogv_17_4_r_sit155.jpg"/><Relationship Id="rId156" Type="http://schemas.openxmlformats.org/officeDocument/2006/relationships/image" Target="../media/kotel_gazovyy_borinskoe_aogv_17_4_sit156.jpg"/><Relationship Id="rId157" Type="http://schemas.openxmlformats.org/officeDocument/2006/relationships/image" Target="../media/kotel_gazovyy_borinskoe_aogv_17_4_m_sit157.jpg"/><Relationship Id="rId158" Type="http://schemas.openxmlformats.org/officeDocument/2006/relationships/image" Target="../media/kotel_gazovyy_borinskoe_aogv_17_4_b_sit158.jpg"/><Relationship Id="rId159" Type="http://schemas.openxmlformats.org/officeDocument/2006/relationships/image" Target="../media/kotel_gazovyy_borinskoe_aogv_17_4_rk_tgv159.jpg"/><Relationship Id="rId160" Type="http://schemas.openxmlformats.org/officeDocument/2006/relationships/image" Target="../media/kotel_gazovyy_borinskoe_aogv_23_2_sit160.jpg"/><Relationship Id="rId161" Type="http://schemas.openxmlformats.org/officeDocument/2006/relationships/image" Target="../media/kotel_gazovyy_borinskoe_aogv_23_2_b_sit161.jpg"/><Relationship Id="rId162" Type="http://schemas.openxmlformats.org/officeDocument/2006/relationships/image" Target="../media/kotel_gazovyy_borinskoe_aogv_23_2_m_sit162.jpg"/><Relationship Id="rId163" Type="http://schemas.openxmlformats.org/officeDocument/2006/relationships/image" Target="../media/kotel_gazovyy_borinskoe_aogv_29_sit163.jpg"/><Relationship Id="rId164" Type="http://schemas.openxmlformats.org/officeDocument/2006/relationships/image" Target="../media/kotel_gazovyy_borinskoe_akgv_11_6_3_sit164.jpg"/><Relationship Id="rId165" Type="http://schemas.openxmlformats.org/officeDocument/2006/relationships/image" Target="../media/kotel_gazovyy_borinskoe_akgv_11_6_sit165.jpg"/><Relationship Id="rId166" Type="http://schemas.openxmlformats.org/officeDocument/2006/relationships/image" Target="../media/kotel_gazovyy_borinskoe_akgv_11_6_m_sit166.jpg"/><Relationship Id="rId167" Type="http://schemas.openxmlformats.org/officeDocument/2006/relationships/image" Target="../media/kotel_gazovyy_borinskoe_akgv_11_6_b_sit167.jpg"/><Relationship Id="rId168" Type="http://schemas.openxmlformats.org/officeDocument/2006/relationships/image" Target="../media/kotel_gazovyy_borinskoe_akgv_17_4_sit168.jpg"/><Relationship Id="rId169" Type="http://schemas.openxmlformats.org/officeDocument/2006/relationships/image" Target="../media/kotel_gazovyy_borinskoe_akgv_17_4_m_sit169.jpg"/><Relationship Id="rId170" Type="http://schemas.openxmlformats.org/officeDocument/2006/relationships/image" Target="../media/kotel_gazovyy_borinskoe_akgv_17_4_b_sit170.jpg"/><Relationship Id="rId171" Type="http://schemas.openxmlformats.org/officeDocument/2006/relationships/image" Target="../media/kotel_gazovyy_borinskoe_akgv_23_2_sit171.jpg"/><Relationship Id="rId172" Type="http://schemas.openxmlformats.org/officeDocument/2006/relationships/image" Target="../media/kotel_gazovyy_borinskoe_akgv_23_2_b_sit172.jpg"/><Relationship Id="rId173" Type="http://schemas.openxmlformats.org/officeDocument/2006/relationships/image" Target="../media/kotel_gazovyy_borinskoe_akgv_23_2_m_sit173.jpg"/><Relationship Id="rId174" Type="http://schemas.openxmlformats.org/officeDocument/2006/relationships/image" Target="../media/kotel_gazovyy_borinskoe_akgv_29_sit174.jpg"/><Relationship Id="rId175" Type="http://schemas.openxmlformats.org/officeDocument/2006/relationships/image" Target="../media/kotel_gazovyy_borinskoe_ishma_12_5_bs175.jpg"/><Relationship Id="rId176" Type="http://schemas.openxmlformats.org/officeDocument/2006/relationships/image" Target="../media/kotel_gazovyy_borinskoe_ishma_12_5_bsk176.jpg"/><Relationship Id="rId177" Type="http://schemas.openxmlformats.org/officeDocument/2006/relationships/image" Target="../media/kotel_gazovyy_borinskoe_ishma_25u177.jpg"/><Relationship Id="rId178" Type="http://schemas.openxmlformats.org/officeDocument/2006/relationships/image" Target="../media/kotel_gazovyy_borinskoe_ishma_31_5u178.jpg"/><Relationship Id="rId179" Type="http://schemas.openxmlformats.org/officeDocument/2006/relationships/image" Target="../media/kotel_gazovyy_borinskoe_ishma_40u179.jpg"/><Relationship Id="rId180" Type="http://schemas.openxmlformats.org/officeDocument/2006/relationships/image" Target="../media/kotel_gazovyy_borinskoe_ishma_50u180.jpg"/><Relationship Id="rId181" Type="http://schemas.openxmlformats.org/officeDocument/2006/relationships/image" Target="../media/kotel_gazovyy_borinskoe_ishma_63u2181.jpg"/><Relationship Id="rId182" Type="http://schemas.openxmlformats.org/officeDocument/2006/relationships/image" Target="../media/kotel_gazovyy_borinskoe_ishma_80u2182.jpg"/><Relationship Id="rId183" Type="http://schemas.openxmlformats.org/officeDocument/2006/relationships/image" Target="../media/kotel_gazovyy_borinskoe_ishma_100u2183.jpg"/><Relationship Id="rId184" Type="http://schemas.openxmlformats.org/officeDocument/2006/relationships/image" Target="../media/kotel_gazovyy_borinskoe_ishma_25_sit184.jpg"/><Relationship Id="rId185" Type="http://schemas.openxmlformats.org/officeDocument/2006/relationships/image" Target="../media/kotel_gazovyy_borinskoe_ishma_31_5_sit185.jpg"/><Relationship Id="rId186" Type="http://schemas.openxmlformats.org/officeDocument/2006/relationships/image" Target="../media/kotel_gazovyy_borinskoe_ishma_40_sit186.jpg"/><Relationship Id="rId187" Type="http://schemas.openxmlformats.org/officeDocument/2006/relationships/image" Target="../media/kotel_gazovyy_borinskoe_ishma_50_sit187.jpg"/><Relationship Id="rId188" Type="http://schemas.openxmlformats.org/officeDocument/2006/relationships/image" Target="../media/kotel_gazovyy_borinskoe_ishma_63_sit188.jpg"/><Relationship Id="rId189" Type="http://schemas.openxmlformats.org/officeDocument/2006/relationships/image" Target="../media/kotel_gazovyy_borinskoe_ishma_80_sit189.jpg"/><Relationship Id="rId190" Type="http://schemas.openxmlformats.org/officeDocument/2006/relationships/image" Target="../media/kotel_gazovyy_borinskoe_ishma_100_sit190.jpg"/><Relationship Id="rId191" Type="http://schemas.openxmlformats.org/officeDocument/2006/relationships/image" Target="../media/kotel_gazovyy_ferroli_torino_7_5191.jpg"/><Relationship Id="rId192" Type="http://schemas.openxmlformats.org/officeDocument/2006/relationships/image" Target="../media/kotel_gazovyy_ferroli_torino_10192.jpg"/><Relationship Id="rId193" Type="http://schemas.openxmlformats.org/officeDocument/2006/relationships/image" Target="../media/kotel_gazovyy_ferroli_torino_12_5193.png"/><Relationship Id="rId194" Type="http://schemas.openxmlformats.org/officeDocument/2006/relationships/image" Target="../media/kotel_gazovyy_ferroli_torino_16194.jpg"/><Relationship Id="rId195" Type="http://schemas.openxmlformats.org/officeDocument/2006/relationships/image" Target="../media/kotel_gazovyy_ferroli_torino_20195.jpg"/><Relationship Id="rId196" Type="http://schemas.openxmlformats.org/officeDocument/2006/relationships/image" Target="../media/kotel_gazovyy_ferroli_torino_25196.jpg"/><Relationship Id="rId197" Type="http://schemas.openxmlformats.org/officeDocument/2006/relationships/image" Target="../media/kotel_gazovyy_ferroli_torino_30197.jpg"/><Relationship Id="rId198" Type="http://schemas.openxmlformats.org/officeDocument/2006/relationships/image" Target="../media/kotel_gazovyy_ferroli_torino_35198.jpg"/><Relationship Id="rId199" Type="http://schemas.openxmlformats.org/officeDocument/2006/relationships/image" Target="../media/kotel_gazovyy_ferroli_torino_40199.jpg"/><Relationship Id="rId200" Type="http://schemas.openxmlformats.org/officeDocument/2006/relationships/image" Target="../media/kotel_gazovyy_ferroli_pegasus_d_32200.jpg"/><Relationship Id="rId201" Type="http://schemas.openxmlformats.org/officeDocument/2006/relationships/image" Target="../media/kotel_gazovyy_ferroli_pegasus_d_45201.jpg"/><Relationship Id="rId202" Type="http://schemas.openxmlformats.org/officeDocument/2006/relationships/image" Target="../media/kotel_gazovyy_ferroli_pegasus_56202.jpg"/><Relationship Id="rId203" Type="http://schemas.openxmlformats.org/officeDocument/2006/relationships/image" Target="../media/konvektor_gazovyy_hdu_5_hosseven203.jpg"/><Relationship Id="rId204" Type="http://schemas.openxmlformats.org/officeDocument/2006/relationships/image" Target="../media/kotel_gazovyy_nastennyy_immergas_mini_nike_28_kw_special204.jpg"/><Relationship Id="rId205" Type="http://schemas.openxmlformats.org/officeDocument/2006/relationships/image" Target="../media/kotel_gazovyy_nastennyy_navien_deluxe_one_35k205.jpg"/><Relationship Id="rId206" Type="http://schemas.openxmlformats.org/officeDocument/2006/relationships/image" Target="../media/kotel_gazovyy_nastennyy_navien_deluxe_one_30k206.jpg"/><Relationship Id="rId207" Type="http://schemas.openxmlformats.org/officeDocument/2006/relationships/image" Target="../media/kotel_gazovyy_aogv_17_4_vargaz_s207.jpg"/><Relationship Id="rId208" Type="http://schemas.openxmlformats.org/officeDocument/2006/relationships/image" Target="../media/kotel_gazovyy_aogvk_17_4_vargaz_s208.jpg"/><Relationship Id="rId209" Type="http://schemas.openxmlformats.org/officeDocument/2006/relationships/image" Target="../media/kotel_gazovyy_nastennyy_navien_deluxe_one_40k209.jpg"/><Relationship Id="rId210" Type="http://schemas.openxmlformats.org/officeDocument/2006/relationships/image" Target="../media/konvektor_gazovyy_chugunnyy_hdu_3dk_hosseven210.jpg"/><Relationship Id="rId211" Type="http://schemas.openxmlformats.org/officeDocument/2006/relationships/image" Target="../media/konvektor_gazovyy_chugunnyy_hdu_3dkv_fan_hosseven_s_ventilyatorom211.jpg"/><Relationship Id="rId212" Type="http://schemas.openxmlformats.org/officeDocument/2006/relationships/image" Target="../media/konvektor_gazovyy_chugunnyy_hdu_5dk_hosseven212.jpg"/><Relationship Id="rId213" Type="http://schemas.openxmlformats.org/officeDocument/2006/relationships/image" Target="../media/konvektor_gazovyy_chugunnyy_hdu_5dkv_fan_hosseven_s_ventilyatorom213.png"/><Relationship Id="rId214" Type="http://schemas.openxmlformats.org/officeDocument/2006/relationships/image" Target="../media/000200000030010290_1214.jpg"/><Relationship Id="rId215" Type="http://schemas.openxmlformats.org/officeDocument/2006/relationships/image" Target="../media/kotel_gazovyy_nastennyy_e_s_a_gelios_plus_24_hm_ng215.png"/><Relationship Id="rId216" Type="http://schemas.openxmlformats.org/officeDocument/2006/relationships/image" Target="../media/kotel_gazovyy_nastennyy_e_s_a_proteus_plus_blue_24_hm_ng216.png"/><Relationship Id="rId217" Type="http://schemas.openxmlformats.org/officeDocument/2006/relationships/image" Target="../media/kotel_gazovyy_nastennyy_e_s_a_gerda_24_hm_ng217.png"/><Relationship Id="rId218" Type="http://schemas.openxmlformats.org/officeDocument/2006/relationships/image" Target="../media/kotel_gazovyy_nastennyy_ferroli_vitabel_h_f24_odnokonturnyy218.jpg"/><Relationship Id="rId219" Type="http://schemas.openxmlformats.org/officeDocument/2006/relationships/image" Target="../media/kotel_gazovyy_nastennyy_ferroli_vitabel_h_f32_odnokonturnyy219.jpg"/><Relationship Id="rId220" Type="http://schemas.openxmlformats.org/officeDocument/2006/relationships/image" Target="../media/kotel_gazovyy_nastennyy_ferroli_vitabel_f32220.jpg"/><Relationship Id="rId221" Type="http://schemas.openxmlformats.org/officeDocument/2006/relationships/image" Target="../media/kotel_nastennyy_kondensatsionnyy_navien_ncb_700_24k221.jpg"/><Relationship Id="rId222" Type="http://schemas.openxmlformats.org/officeDocument/2006/relationships/image" Target="../media/kotel_nastennyy_kondensatsionnyy_navien_ncb_700_35k222.jpg"/><Relationship Id="rId223" Type="http://schemas.openxmlformats.org/officeDocument/2006/relationships/image" Target="../media/000210000150520300_1223.jpg"/><Relationship Id="rId224" Type="http://schemas.openxmlformats.org/officeDocument/2006/relationships/image" Target="../media/000210000150520400_1224.jpg"/><Relationship Id="rId225" Type="http://schemas.openxmlformats.org/officeDocument/2006/relationships/image" Target="../media/kotel_gazovyy_nastennyy_ferroli_vitabel_c24_otkrytyy225.jpg"/><Relationship Id="rId226" Type="http://schemas.openxmlformats.org/officeDocument/2006/relationships/image" Target="../media/000200000010010111_1226.jpg"/><Relationship Id="rId227" Type="http://schemas.openxmlformats.org/officeDocument/2006/relationships/image" Target="../media/000200000010010171_1227.jpg"/><Relationship Id="rId228" Type="http://schemas.openxmlformats.org/officeDocument/2006/relationships/image" Target="../media/000200000010020111_1228.jpg"/><Relationship Id="rId229" Type="http://schemas.openxmlformats.org/officeDocument/2006/relationships/image" Target="../media/000200000010020171_1229.jpg"/><Relationship Id="rId230" Type="http://schemas.openxmlformats.org/officeDocument/2006/relationships/image" Target="../media/000200000030010350_1230.jpg"/><Relationship Id="rId231" Type="http://schemas.openxmlformats.org/officeDocument/2006/relationships/image" Target="../media/000200000030020290_1231.jpg"/><Relationship Id="rId232" Type="http://schemas.openxmlformats.org/officeDocument/2006/relationships/image" Target="../media/000200000030020350_1232.jpg"/><Relationship Id="rId233" Type="http://schemas.openxmlformats.org/officeDocument/2006/relationships/image" Target="../media/000210000160310400_1233.jpg"/><Relationship Id="rId234" Type="http://schemas.openxmlformats.org/officeDocument/2006/relationships/image" Target="../media/000210000160320400_1234.jpg"/><Relationship Id="rId235" Type="http://schemas.openxmlformats.org/officeDocument/2006/relationships/image" Target="../media/kotel_gazovyy_nastennyy_navien_heatluxe_ngb210_24k235.png"/><Relationship Id="rId236" Type="http://schemas.openxmlformats.org/officeDocument/2006/relationships/image" Target="../media/kotel_gazovyy_nastennyy_navien_heatluxe_ngb210_10k236.png"/><Relationship Id="rId237" Type="http://schemas.openxmlformats.org/officeDocument/2006/relationships/image" Target="../media/kotel_gazovyy_nastennyy_navien_heatluxe_ngb210_13k237.png"/><Relationship Id="rId238" Type="http://schemas.openxmlformats.org/officeDocument/2006/relationships/image" Target="../media/kotel_gazovyy_nastennyy_navien_heatluxe_ngb210_16k238.png"/><Relationship Id="rId239" Type="http://schemas.openxmlformats.org/officeDocument/2006/relationships/image" Target="../media/000200000010010113_1239.jpg"/><Relationship Id="rId240" Type="http://schemas.openxmlformats.org/officeDocument/2006/relationships/image" Target="../media/000200000009010070_1240.jpg"/><Relationship Id="rId241" Type="http://schemas.openxmlformats.org/officeDocument/2006/relationships/image" Target="../media/000200000009010100_1241.jpg"/><Relationship Id="rId242" Type="http://schemas.openxmlformats.org/officeDocument/2006/relationships/image" Target="../media/000200000009010120_1242.jpg"/><Relationship Id="rId243" Type="http://schemas.openxmlformats.org/officeDocument/2006/relationships/image" Target="../media/000200000009010160_1243.jpg"/><Relationship Id="rId244" Type="http://schemas.openxmlformats.org/officeDocument/2006/relationships/image" Target="../media/000200000012010081_1244.jpg"/><Relationship Id="rId245" Type="http://schemas.openxmlformats.org/officeDocument/2006/relationships/image" Target="../media/000200000012010111_1245.png"/><Relationship Id="rId246" Type="http://schemas.openxmlformats.org/officeDocument/2006/relationships/image" Target="../media/000200000012010171_1246.jpg"/><Relationship Id="rId247" Type="http://schemas.openxmlformats.org/officeDocument/2006/relationships/image" Target="../media/000200000013020111_1247.jpg"/><Relationship Id="rId248" Type="http://schemas.openxmlformats.org/officeDocument/2006/relationships/image" Target="../media/003020000003000000_1248.jpg"/><Relationship Id="rId249" Type="http://schemas.openxmlformats.org/officeDocument/2006/relationships/image" Target="../media/000200000072010160_1249.jpg"/><Relationship Id="rId250" Type="http://schemas.openxmlformats.org/officeDocument/2006/relationships/image" Target="../media/000200000000002268_1250.jpg"/><Relationship Id="rId251" Type="http://schemas.openxmlformats.org/officeDocument/2006/relationships/image" Target="../media/000200000012010112_1251.jpg"/><Relationship Id="rId252" Type="http://schemas.openxmlformats.org/officeDocument/2006/relationships/image" Target="../media/000200000012010082_1252.jpg"/><Relationship Id="rId253" Type="http://schemas.openxmlformats.org/officeDocument/2006/relationships/image" Target="../media/000200000012010172_1253.jpg"/><Relationship Id="rId254" Type="http://schemas.openxmlformats.org/officeDocument/2006/relationships/image" Target="../media/000200000012020112_1254.jpg"/><Relationship Id="rId255" Type="http://schemas.openxmlformats.org/officeDocument/2006/relationships/image" Target="../media/000200000012020172_1255.jpg"/><Relationship Id="rId256" Type="http://schemas.openxmlformats.org/officeDocument/2006/relationships/image" Target="../media/000200000013010112_1256.jpg"/><Relationship Id="rId257" Type="http://schemas.openxmlformats.org/officeDocument/2006/relationships/image" Target="../media/000200000013010172_1257.jpg"/><Relationship Id="rId258" Type="http://schemas.openxmlformats.org/officeDocument/2006/relationships/image" Target="../media/000200000013020112_1258.jpg"/><Relationship Id="rId259" Type="http://schemas.openxmlformats.org/officeDocument/2006/relationships/image" Target="../media/000200000013020172_1259.jpg"/><Relationship Id="rId260" Type="http://schemas.openxmlformats.org/officeDocument/2006/relationships/image" Target="../media/000200000014010172_1260.jpg"/><Relationship Id="rId261" Type="http://schemas.openxmlformats.org/officeDocument/2006/relationships/image" Target="../media/000200000014020172_1261.jpg"/><Relationship Id="rId262" Type="http://schemas.openxmlformats.org/officeDocument/2006/relationships/image" Target="../media/000200000015010112_1262.jpg"/><Relationship Id="rId263" Type="http://schemas.openxmlformats.org/officeDocument/2006/relationships/image" Target="../media/000200000015020112_1263.jpg"/><Relationship Id="rId264" Type="http://schemas.openxmlformats.org/officeDocument/2006/relationships/image" Target="../media/000200000014810110_1264.jpg"/><Relationship Id="rId265" Type="http://schemas.openxmlformats.org/officeDocument/2006/relationships/image" Target="../media/000200000014820110_1265.jpg"/><Relationship Id="rId266" Type="http://schemas.openxmlformats.org/officeDocument/2006/relationships/image" Target="../media/000200000029010110_1266.jpg"/><Relationship Id="rId267" Type="http://schemas.openxmlformats.org/officeDocument/2006/relationships/image" Target="../media/000200000029010170_1267.jpg"/><Relationship Id="rId268" Type="http://schemas.openxmlformats.org/officeDocument/2006/relationships/image" Target="../media/000200000029010230_1268.jpg"/><Relationship Id="rId269" Type="http://schemas.openxmlformats.org/officeDocument/2006/relationships/image" Target="../media/000200000016010232_1269.jpg"/><Relationship Id="rId270" Type="http://schemas.openxmlformats.org/officeDocument/2006/relationships/image" Target="../media/kotyel_dizelnyy_napolnyy_navien_lst_24kg270.jpg"/><Relationship Id="rId271" Type="http://schemas.openxmlformats.org/officeDocument/2006/relationships/image" Target="../media/kotel_gazovyy_navien_deluxe_comfort_plus_24k_coaxial271.jpg"/><Relationship Id="rId272" Type="http://schemas.openxmlformats.org/officeDocument/2006/relationships/image" Target="../media/kotel_gazovyy_navien_deluxe_comfort_plus_30k_coaxial272.jpg"/><Relationship Id="rId273" Type="http://schemas.openxmlformats.org/officeDocument/2006/relationships/image" Target="../media/kotel_gazovyy_navien_deluxe_comfort_plus_35k_coaxial273.jpg"/><Relationship Id="rId274" Type="http://schemas.openxmlformats.org/officeDocument/2006/relationships/image" Target="../media/000200000016010292_1274.jpg"/><Relationship Id="rId275" Type="http://schemas.openxmlformats.org/officeDocument/2006/relationships/image" Target="../media/000200000010020113_1275.jpg"/><Relationship Id="rId276" Type="http://schemas.openxmlformats.org/officeDocument/2006/relationships/image" Target="../media/000200000010010173_1276.jpg"/><Relationship Id="rId277" Type="http://schemas.openxmlformats.org/officeDocument/2006/relationships/image" Target="../media/000200000016020231_1277.jpg"/><Relationship Id="rId278" Type="http://schemas.openxmlformats.org/officeDocument/2006/relationships/image" Target="../media/kotel_dizelnyy_sredney_moshchnosti_navien_rtd_735278.jpg"/><Relationship Id="rId279" Type="http://schemas.openxmlformats.org/officeDocument/2006/relationships/image" Target="../media/000200000016020291_1279.jpg"/><Relationship Id="rId280" Type="http://schemas.openxmlformats.org/officeDocument/2006/relationships/image" Target="../media/000200000072010125_1280.jpg"/><Relationship Id="rId281" Type="http://schemas.openxmlformats.org/officeDocument/2006/relationships/image" Target="../media/000200000072010165_1281.jpg"/><Relationship Id="rId282" Type="http://schemas.openxmlformats.org/officeDocument/2006/relationships/image" Target="../media/000200000009010075_1282.jpg"/><Relationship Id="rId283" Type="http://schemas.openxmlformats.org/officeDocument/2006/relationships/image" Target="../media/000200000009010105_1283.jpg"/><Relationship Id="rId284" Type="http://schemas.openxmlformats.org/officeDocument/2006/relationships/image" Target="../media/000200000009010125_1284.jpg"/><Relationship Id="rId285" Type="http://schemas.openxmlformats.org/officeDocument/2006/relationships/image" Target="../media/000200000009010165_1285.jpg"/><Relationship Id="rId286" Type="http://schemas.openxmlformats.org/officeDocument/2006/relationships/image" Target="../media/000200000030010112_1286.jpg"/><Relationship Id="rId287" Type="http://schemas.openxmlformats.org/officeDocument/2006/relationships/image" Target="../media/000200000030010172_1287.jpg"/><Relationship Id="rId288" Type="http://schemas.openxmlformats.org/officeDocument/2006/relationships/image" Target="../media/000210000150220160_1288.jpg"/><Relationship Id="rId289" Type="http://schemas.openxmlformats.org/officeDocument/2006/relationships/image" Target="../media/000200000007210100_1289.jpg"/><Relationship Id="rId290" Type="http://schemas.openxmlformats.org/officeDocument/2006/relationships/image" Target="../media/000200000007210120_1290.jpg"/><Relationship Id="rId291" Type="http://schemas.openxmlformats.org/officeDocument/2006/relationships/image" Target="../media/000200000007210160_1291.jpg"/><Relationship Id="rId292" Type="http://schemas.openxmlformats.org/officeDocument/2006/relationships/image" Target="../media/000200000007210200_1292.jpg"/><Relationship Id="rId293" Type="http://schemas.openxmlformats.org/officeDocument/2006/relationships/image" Target="../media/000200000007210310_1293.jpg"/><Relationship Id="rId294" Type="http://schemas.openxmlformats.org/officeDocument/2006/relationships/image" Target="../media/000200000007210250_1294.jpg"/><Relationship Id="rId295" Type="http://schemas.openxmlformats.org/officeDocument/2006/relationships/image" Target="../media/000200000007010100_1295.jpg"/><Relationship Id="rId296" Type="http://schemas.openxmlformats.org/officeDocument/2006/relationships/image" Target="../media/000200000007010120_1296.jpg"/><Relationship Id="rId297" Type="http://schemas.openxmlformats.org/officeDocument/2006/relationships/image" Target="../media/000200000007010160_1297.jpg"/><Relationship Id="rId298" Type="http://schemas.openxmlformats.org/officeDocument/2006/relationships/image" Target="../media/000200000011010080_1298.jpg"/><Relationship Id="rId299" Type="http://schemas.openxmlformats.org/officeDocument/2006/relationships/image" Target="../media/000200000011010120_1299.jpg"/><Relationship Id="rId300" Type="http://schemas.openxmlformats.org/officeDocument/2006/relationships/image" Target="../media/000200000007010070_1300.jpg"/><Relationship Id="rId301" Type="http://schemas.openxmlformats.org/officeDocument/2006/relationships/image" Target="../media/000200000007010200_1301.jpg"/><Relationship Id="rId302" Type="http://schemas.openxmlformats.org/officeDocument/2006/relationships/image" Target="../media/000200000007010250_1302.jpg"/><Relationship Id="rId303" Type="http://schemas.openxmlformats.org/officeDocument/2006/relationships/image" Target="../media/000200000007010310_1303.jpg"/><Relationship Id="rId304" Type="http://schemas.openxmlformats.org/officeDocument/2006/relationships/image" Target="../media/000200000007010400_1304.jpg"/><Relationship Id="rId305" Type="http://schemas.openxmlformats.org/officeDocument/2006/relationships/image" Target="../media/000200000007020120_1305.jpg"/><Relationship Id="rId306" Type="http://schemas.openxmlformats.org/officeDocument/2006/relationships/image" Target="../media/kotel_gazovyy_mimaks_ksgv_16_agu_tm306.jpg"/><Relationship Id="rId307" Type="http://schemas.openxmlformats.org/officeDocument/2006/relationships/image" Target="../media/000200000007020250_1307.jpg"/><Relationship Id="rId308" Type="http://schemas.openxmlformats.org/officeDocument/2006/relationships/image" Target="../media/000200000007020310_1308.jpg"/><Relationship Id="rId309" Type="http://schemas.openxmlformats.org/officeDocument/2006/relationships/image" Target="../media/000200000007020400_1309.jpg"/><Relationship Id="rId310" Type="http://schemas.openxmlformats.org/officeDocument/2006/relationships/image" Target="../media/000200000007510070_1310.jpg"/><Relationship Id="rId311" Type="http://schemas.openxmlformats.org/officeDocument/2006/relationships/image" Target="../media/000200000007510100_1311.jpg"/><Relationship Id="rId312" Type="http://schemas.openxmlformats.org/officeDocument/2006/relationships/image" Target="../media/000200000007510120_1312.jpg"/><Relationship Id="rId313" Type="http://schemas.openxmlformats.org/officeDocument/2006/relationships/image" Target="../media/000200000007510160_1313.jpg"/><Relationship Id="rId314" Type="http://schemas.openxmlformats.org/officeDocument/2006/relationships/image" Target="../media/000200000007510200_1314.jpg"/><Relationship Id="rId315" Type="http://schemas.openxmlformats.org/officeDocument/2006/relationships/image" Target="../media/000200000007510310_1315.jpg"/><Relationship Id="rId316" Type="http://schemas.openxmlformats.org/officeDocument/2006/relationships/image" Target="../media/000200000007520100_1316.jpg"/><Relationship Id="rId317" Type="http://schemas.openxmlformats.org/officeDocument/2006/relationships/image" Target="../media/000200000007520120_1317.jpg"/><Relationship Id="rId318" Type="http://schemas.openxmlformats.org/officeDocument/2006/relationships/image" Target="../media/000200000007520160_1318.jpg"/><Relationship Id="rId319" Type="http://schemas.openxmlformats.org/officeDocument/2006/relationships/image" Target="../media/000200000007520200_1319.jpg"/><Relationship Id="rId320" Type="http://schemas.openxmlformats.org/officeDocument/2006/relationships/image" Target="../media/000200000007310100_1320.jpg"/><Relationship Id="rId321" Type="http://schemas.openxmlformats.org/officeDocument/2006/relationships/image" Target="../media/000200000007310120_1321.jpg"/><Relationship Id="rId322" Type="http://schemas.openxmlformats.org/officeDocument/2006/relationships/image" Target="../media/000200000007310160_1322.jpg"/><Relationship Id="rId323" Type="http://schemas.openxmlformats.org/officeDocument/2006/relationships/image" Target="../media/kotel_gazovyy_ksg_20_sloven_mimaks_sit323.jpg"/><Relationship Id="rId324" Type="http://schemas.openxmlformats.org/officeDocument/2006/relationships/image" Target="../media/000200000007310250_1324.jpg"/><Relationship Id="rId325" Type="http://schemas.openxmlformats.org/officeDocument/2006/relationships/image" Target="../media/000200000007320100_1325.jpg"/><Relationship Id="rId326" Type="http://schemas.openxmlformats.org/officeDocument/2006/relationships/image" Target="../media/000200000007320120_1326.jpg"/><Relationship Id="rId327" Type="http://schemas.openxmlformats.org/officeDocument/2006/relationships/image" Target="../media/000200000007320160_1327.jpg"/><Relationship Id="rId328" Type="http://schemas.openxmlformats.org/officeDocument/2006/relationships/image" Target="../media/000200000007320200_1328.jpg"/><Relationship Id="rId329" Type="http://schemas.openxmlformats.org/officeDocument/2006/relationships/image" Target="../media/000200000007320250_1329.jpg"/><Relationship Id="rId330" Type="http://schemas.openxmlformats.org/officeDocument/2006/relationships/image" Target="../media/000200000007110070_1330.jpg"/><Relationship Id="rId331" Type="http://schemas.openxmlformats.org/officeDocument/2006/relationships/image" Target="../media/000200000007110100_1331.jpg"/><Relationship Id="rId332" Type="http://schemas.openxmlformats.org/officeDocument/2006/relationships/image" Target="../media/000200000007110120_1332.jpg"/><Relationship Id="rId333" Type="http://schemas.openxmlformats.org/officeDocument/2006/relationships/image" Target="../media/000200000007110160_1333.jpg"/><Relationship Id="rId334" Type="http://schemas.openxmlformats.org/officeDocument/2006/relationships/image" Target="../media/000200000007110200_1334.jpg"/><Relationship Id="rId335" Type="http://schemas.openxmlformats.org/officeDocument/2006/relationships/image" Target="../media/000200000007110075_1335.jpg"/><Relationship Id="rId336" Type="http://schemas.openxmlformats.org/officeDocument/2006/relationships/image" Target="../media/000200000007110105_1336.jpg"/><Relationship Id="rId337" Type="http://schemas.openxmlformats.org/officeDocument/2006/relationships/image" Target="../media/000200000007110125_1337.jpg"/><Relationship Id="rId338" Type="http://schemas.openxmlformats.org/officeDocument/2006/relationships/image" Target="../media/000200000007110165_1338.jpg"/><Relationship Id="rId339" Type="http://schemas.openxmlformats.org/officeDocument/2006/relationships/image" Target="../media/000200000007110205_1339.jpg"/><Relationship Id="rId340" Type="http://schemas.openxmlformats.org/officeDocument/2006/relationships/image" Target="../media/000200000007810070_1340.jpg"/><Relationship Id="rId341" Type="http://schemas.openxmlformats.org/officeDocument/2006/relationships/image" Target="../media/000200000007810100_1341.jpg"/><Relationship Id="rId342" Type="http://schemas.openxmlformats.org/officeDocument/2006/relationships/image" Target="../media/000200000007810120_1342.jpg"/><Relationship Id="rId343" Type="http://schemas.openxmlformats.org/officeDocument/2006/relationships/image" Target="../media/000200000007810160_1343.jpg"/><Relationship Id="rId344" Type="http://schemas.openxmlformats.org/officeDocument/2006/relationships/image" Target="../media/000200000007820100_1344.jpg"/><Relationship Id="rId345" Type="http://schemas.openxmlformats.org/officeDocument/2006/relationships/image" Target="../media/000200000007820120_1345.jpg"/><Relationship Id="rId346" Type="http://schemas.openxmlformats.org/officeDocument/2006/relationships/image" Target="../media/000200000010110071_1346.jpg"/><Relationship Id="rId347" Type="http://schemas.openxmlformats.org/officeDocument/2006/relationships/image" Target="../media/000200000011010100_1347.jpg"/><Relationship Id="rId348" Type="http://schemas.openxmlformats.org/officeDocument/2006/relationships/image" Target="../media/000200000007020200_1348.jpg"/><Relationship Id="rId349" Type="http://schemas.openxmlformats.org/officeDocument/2006/relationships/image" Target="../media/000200000007310310_1349.jpg"/><Relationship Id="rId350" Type="http://schemas.openxmlformats.org/officeDocument/2006/relationships/image" Target="../media/000200000007510250_1350.jpg"/><Relationship Id="rId351" Type="http://schemas.openxmlformats.org/officeDocument/2006/relationships/image" Target="../media/000210000150420300_1351.jpg"/><Relationship Id="rId352" Type="http://schemas.openxmlformats.org/officeDocument/2006/relationships/image" Target="../media/000210000162010320_1352.jpg"/><Relationship Id="rId353" Type="http://schemas.openxmlformats.org/officeDocument/2006/relationships/image" Target="../media/000200000007510350_1353.jpg"/><Relationship Id="rId354" Type="http://schemas.openxmlformats.org/officeDocument/2006/relationships/image" Target="../media/000200000008010084_1354.jpg"/><Relationship Id="rId355" Type="http://schemas.openxmlformats.org/officeDocument/2006/relationships/image" Target="../media/000200000008010086_1355.jpg"/><Relationship Id="rId356" Type="http://schemas.openxmlformats.org/officeDocument/2006/relationships/image" Target="../media/000200000008010104_1356.jpg"/><Relationship Id="rId357" Type="http://schemas.openxmlformats.org/officeDocument/2006/relationships/image" Target="../media/000200000008010106_1357.jpg"/><Relationship Id="rId358" Type="http://schemas.openxmlformats.org/officeDocument/2006/relationships/image" Target="../media/000200000008010124_1358.jpg"/><Relationship Id="rId359" Type="http://schemas.openxmlformats.org/officeDocument/2006/relationships/image" Target="../media/000200000008010126_1359.jpg"/><Relationship Id="rId360" Type="http://schemas.openxmlformats.org/officeDocument/2006/relationships/image" Target="../media/000200000008010164_1360.jpg"/><Relationship Id="rId361" Type="http://schemas.openxmlformats.org/officeDocument/2006/relationships/image" Target="../media/000200000008010166_1361.jpg"/><Relationship Id="rId362" Type="http://schemas.openxmlformats.org/officeDocument/2006/relationships/image" Target="../media/000200000008010204_1362.jpg"/><Relationship Id="rId363" Type="http://schemas.openxmlformats.org/officeDocument/2006/relationships/image" Target="../media/000200000008010206_1363.jpg"/><Relationship Id="rId364" Type="http://schemas.openxmlformats.org/officeDocument/2006/relationships/image" Target="../media/000200000008010254_1364.jpg"/><Relationship Id="rId365" Type="http://schemas.openxmlformats.org/officeDocument/2006/relationships/image" Target="../media/kotel_gazovyy_ks_g_25_06_sit_keber365.jpg"/><Relationship Id="rId366" Type="http://schemas.openxmlformats.org/officeDocument/2006/relationships/image" Target="../media/000200000153422023_1366.jpg"/><Relationship Id="rId367" Type="http://schemas.openxmlformats.org/officeDocument/2006/relationships/image" Target="../media/000200000160010070_1367.jpg"/><Relationship Id="rId368" Type="http://schemas.openxmlformats.org/officeDocument/2006/relationships/image" Target="../media/000200000160010100_1368.jpg"/><Relationship Id="rId369" Type="http://schemas.openxmlformats.org/officeDocument/2006/relationships/image" Target="../media/000200000160010120_1369.jpg"/><Relationship Id="rId370" Type="http://schemas.openxmlformats.org/officeDocument/2006/relationships/image" Target="../media/000200000160010160_1370.jpg"/><Relationship Id="rId371" Type="http://schemas.openxmlformats.org/officeDocument/2006/relationships/image" Target="../media/000200000008010314_1371.jpg"/><Relationship Id="rId372" Type="http://schemas.openxmlformats.org/officeDocument/2006/relationships/image" Target="../media/000200000008010316_1372.jpg"/><Relationship Id="rId373" Type="http://schemas.openxmlformats.org/officeDocument/2006/relationships/image" Target="../media/000200000008020084_1373.jpg"/><Relationship Id="rId374" Type="http://schemas.openxmlformats.org/officeDocument/2006/relationships/image" Target="../media/kotel_gazovyy_ks_gv_8_06_sit_keber374.jpg"/><Relationship Id="rId375" Type="http://schemas.openxmlformats.org/officeDocument/2006/relationships/image" Target="../media/000200000008020104_1375.jpg"/><Relationship Id="rId376" Type="http://schemas.openxmlformats.org/officeDocument/2006/relationships/image" Target="../media/kotel_gazovyy_ks_gv_10_06_sit_keber376.jpg"/><Relationship Id="rId377" Type="http://schemas.openxmlformats.org/officeDocument/2006/relationships/image" Target="../media/000200000008020124_1377.jpg"/><Relationship Id="rId378" Type="http://schemas.openxmlformats.org/officeDocument/2006/relationships/image" Target="../media/000200000008020126_1378.jpg"/><Relationship Id="rId379" Type="http://schemas.openxmlformats.org/officeDocument/2006/relationships/image" Target="../media/000200000008020204_1379.jpg"/><Relationship Id="rId380" Type="http://schemas.openxmlformats.org/officeDocument/2006/relationships/image" Target="../media/kotel_gazovyy_ks_gv_16_06_sit_keber380.jpg"/><Relationship Id="rId381" Type="http://schemas.openxmlformats.org/officeDocument/2006/relationships/image" Target="../media/000200000008020204_1381.jpg"/><Relationship Id="rId382" Type="http://schemas.openxmlformats.org/officeDocument/2006/relationships/image" Target="../media/kotel_gazovyy_ks_gv_20_06_sit_keber382.jpg"/><Relationship Id="rId383" Type="http://schemas.openxmlformats.org/officeDocument/2006/relationships/image" Target="../media/000200000008020254_1383.jpg"/><Relationship Id="rId384" Type="http://schemas.openxmlformats.org/officeDocument/2006/relationships/image" Target="../media/000200000008020314_1384.jpg"/><Relationship Id="rId385" Type="http://schemas.openxmlformats.org/officeDocument/2006/relationships/image" Target="../media/kotel_gazovyy_ks_gv_31_5_06_sit_keber385.jpg"/><Relationship Id="rId386" Type="http://schemas.openxmlformats.org/officeDocument/2006/relationships/image" Target="../media/kotel_gazovyy_ks_gv_25_06_sit_keber386.jpg"/><Relationship Id="rId387" Type="http://schemas.openxmlformats.org/officeDocument/2006/relationships/image" Target="../media/kotel_gazovyy_nastennyy_dvukhkonturnyy_siberia_dream_24_cbf387.jpg"/><Relationship Id="rId388" Type="http://schemas.openxmlformats.org/officeDocument/2006/relationships/image" Target="../media/kotel_gazovyy_ksg_40_sloven_mimaks_sit388.jpg"/><Relationship Id="rId389" Type="http://schemas.openxmlformats.org/officeDocument/2006/relationships/image" Target="../media/000200000007320310_1389.jpg"/><Relationship Id="rId390" Type="http://schemas.openxmlformats.org/officeDocument/2006/relationships/image" Target="../media/kotel_gazovyy_ksgv_40_sloven_mimaks_sit390.jpg"/><Relationship Id="rId391" Type="http://schemas.openxmlformats.org/officeDocument/2006/relationships/image" Target="../media/000200000010110101_1391.jpg"/><Relationship Id="rId392" Type="http://schemas.openxmlformats.org/officeDocument/2006/relationships/image" Target="../media/000200000010110121_1392.jpg"/><Relationship Id="rId393" Type="http://schemas.openxmlformats.org/officeDocument/2006/relationships/image" Target="../media/000200000010110161_1393.jpg"/><Relationship Id="rId394" Type="http://schemas.openxmlformats.org/officeDocument/2006/relationships/image" Target="../media/000200000007310350_1394.jpg"/><Relationship Id="rId395" Type="http://schemas.openxmlformats.org/officeDocument/2006/relationships/image" Target="../media/000200000007320350_1395.jpg"/><Relationship Id="rId396" Type="http://schemas.openxmlformats.org/officeDocument/2006/relationships/image" Target="../media/000210000170020240_1396.jpg"/><Relationship Id="rId397" Type="http://schemas.openxmlformats.org/officeDocument/2006/relationships/image" Target="../media/000210000150420400_1397.jpg"/><Relationship Id="rId398" Type="http://schemas.openxmlformats.org/officeDocument/2006/relationships/image" Target="../media/000200000007410070_1398.jpg"/><Relationship Id="rId399" Type="http://schemas.openxmlformats.org/officeDocument/2006/relationships/image" Target="../media/000200000007410100_1399.jpg"/><Relationship Id="rId400" Type="http://schemas.openxmlformats.org/officeDocument/2006/relationships/image" Target="../media/000200000007410120_1400.jpg"/><Relationship Id="rId401" Type="http://schemas.openxmlformats.org/officeDocument/2006/relationships/image" Target="../media/000200000007410160_1401.jpg"/><Relationship Id="rId402" Type="http://schemas.openxmlformats.org/officeDocument/2006/relationships/image" Target="../media/000200000007410200_1402.jpg"/><Relationship Id="rId403" Type="http://schemas.openxmlformats.org/officeDocument/2006/relationships/image" Target="../media/000200000007420120_1403.jpg"/><Relationship Id="rId404" Type="http://schemas.openxmlformats.org/officeDocument/2006/relationships/image" Target="../media/000200000007420160_1404.jpg"/><Relationship Id="rId405" Type="http://schemas.openxmlformats.org/officeDocument/2006/relationships/image" Target="../media/000200000007420200_1405.jpg"/><Relationship Id="rId406" Type="http://schemas.openxmlformats.org/officeDocument/2006/relationships/image" Target="../media/000210000148020130_1406.jpg"/><Relationship Id="rId407" Type="http://schemas.openxmlformats.org/officeDocument/2006/relationships/image" Target="../media/000210000148020160_1407.jpg"/><Relationship Id="rId408" Type="http://schemas.openxmlformats.org/officeDocument/2006/relationships/image" Target="../media/000210000148020240_1408.jpg"/><Relationship Id="rId409" Type="http://schemas.openxmlformats.org/officeDocument/2006/relationships/image" Target="../media/kotel_gazovyy_napolnyy_bars_12_5_turboros409.jpg"/><Relationship Id="rId410" Type="http://schemas.openxmlformats.org/officeDocument/2006/relationships/image" Target="../media/kotel_gazovyy_napolnyy_bars_16_turboros410.jpg"/><Relationship Id="rId411" Type="http://schemas.openxmlformats.org/officeDocument/2006/relationships/image" Target="../media/000200000006010200_1411.jpg"/><Relationship Id="rId412" Type="http://schemas.openxmlformats.org/officeDocument/2006/relationships/image" Target="../media/000200000008010400_1412.jpg"/><Relationship Id="rId413" Type="http://schemas.openxmlformats.org/officeDocument/2006/relationships/image" Target="../media/000200000008010500_1413.jpg"/><Relationship Id="rId414" Type="http://schemas.openxmlformats.org/officeDocument/2006/relationships/image" Target="../media/000200000008010600_1414.jpg"/><Relationship Id="rId415" Type="http://schemas.openxmlformats.org/officeDocument/2006/relationships/image" Target="../media/000200000008010800_1415.jpg"/><Relationship Id="rId416" Type="http://schemas.openxmlformats.org/officeDocument/2006/relationships/image" Target="../media/000200000008011000_1416.jpg"/><Relationship Id="rId417" Type="http://schemas.openxmlformats.org/officeDocument/2006/relationships/image" Target="../media/000200000040010121_1417.jpg"/><Relationship Id="rId418" Type="http://schemas.openxmlformats.org/officeDocument/2006/relationships/image" Target="../media/000200000040020121_1418.jpg"/><Relationship Id="rId419" Type="http://schemas.openxmlformats.org/officeDocument/2006/relationships/image" Target="../media/000200000010020173_1419.jpg"/><Relationship Id="rId420" Type="http://schemas.openxmlformats.org/officeDocument/2006/relationships/image" Target="../media/000200000160010200_1420.jpg"/><Relationship Id="rId421" Type="http://schemas.openxmlformats.org/officeDocument/2006/relationships/image" Target="../media/000200000160010250_1421.jpg"/><Relationship Id="rId422" Type="http://schemas.openxmlformats.org/officeDocument/2006/relationships/image" Target="../media/000200000160010300_1422.jpg"/><Relationship Id="rId423" Type="http://schemas.openxmlformats.org/officeDocument/2006/relationships/image" Target="../media/000200000007110400_1423.jpg"/><Relationship Id="rId424" Type="http://schemas.openxmlformats.org/officeDocument/2006/relationships/image" Target="../media/000200000040010101_1424.jpg"/><Relationship Id="rId425" Type="http://schemas.openxmlformats.org/officeDocument/2006/relationships/image" Target="../media/000200000040010161_1425.jpg"/><Relationship Id="rId426" Type="http://schemas.openxmlformats.org/officeDocument/2006/relationships/image" Target="../media/000200000040010201_1426.jpg"/><Relationship Id="rId427" Type="http://schemas.openxmlformats.org/officeDocument/2006/relationships/image" Target="../media/000200000040010251_1427.jpg"/><Relationship Id="rId428" Type="http://schemas.openxmlformats.org/officeDocument/2006/relationships/image" Target="../media/000200000040010311_1428.jpg"/><Relationship Id="rId429" Type="http://schemas.openxmlformats.org/officeDocument/2006/relationships/image" Target="../media/000200000040020161_1429.jpg"/><Relationship Id="rId430" Type="http://schemas.openxmlformats.org/officeDocument/2006/relationships/image" Target="../media/000200000040020201_1430.jpg"/><Relationship Id="rId431" Type="http://schemas.openxmlformats.org/officeDocument/2006/relationships/image" Target="../media/kotel_nastennyy_gazovyy_ferroli_vitatech_d_f24431.jpg"/><Relationship Id="rId432" Type="http://schemas.openxmlformats.org/officeDocument/2006/relationships/image" Target="../media/000210000170030240_1432.jpg"/><Relationship Id="rId433" Type="http://schemas.openxmlformats.org/officeDocument/2006/relationships/image" Target="../media/000200000153020735_1433.jpg"/><Relationship Id="rId434" Type="http://schemas.openxmlformats.org/officeDocument/2006/relationships/image" Target="../media/000210000147010240_1434.jpg"/><Relationship Id="rId435" Type="http://schemas.openxmlformats.org/officeDocument/2006/relationships/image" Target="../media/000210000147010320_1435.jpg"/><Relationship Id="rId436" Type="http://schemas.openxmlformats.org/officeDocument/2006/relationships/image" Target="../media/000220000150110060_1436.jpg"/><Relationship Id="rId437" Type="http://schemas.openxmlformats.org/officeDocument/2006/relationships/image" Target="../media/000220000150110081_1437.jpg"/><Relationship Id="rId438" Type="http://schemas.openxmlformats.org/officeDocument/2006/relationships/image" Target="../media/000220000150110121_14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2.5 Sit Мастер" descr="2213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20 Sit Мастер" descr="221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-25 Sit Мастер" descr="221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КС-ГВ-12.5 Sit Мастер" descr="243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13A ATMO" descr="261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Боринское ИШМА-80 NOVA Sit" descr="2661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Navien NGB210 SYSTEM 24H" descr="3423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отел Navien NGB210 SYSTEM 32H" descr="342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отел электрический настенный Navien EQB-06HW(NEW)" descr="3423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Котел электрический настенный Navien EQB-08HW(NEW)" descr="3423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отел электрический настенный Navien EQB-12HW(NEW)" descr="34234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1"/>
  <sheetViews>
    <sheetView tabSelected="1" workbookViewId="0" showGridLines="true" showRowColHeaders="1">
      <selection activeCell="A13" sqref="A13:D45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48102.0</v>
      </c>
    </row>
    <row r="21" spans="1:4" customHeight="1" ht="130">
      <c r="A21"/>
      <c r="B21" s="10" t="str">
        <f>"02809"</f>
        <v>02809</v>
      </c>
      <c r="C21" s="11" t="s">
        <v>19</v>
      </c>
      <c r="D21" s="12">
        <v>31032.0</v>
      </c>
    </row>
    <row r="22" spans="1:4" customHeight="1" ht="130">
      <c r="A22"/>
      <c r="B22" s="10" t="str">
        <f>"02810"</f>
        <v>02810</v>
      </c>
      <c r="C22" s="11" t="s">
        <v>20</v>
      </c>
      <c r="D22" s="12">
        <v>31224.0</v>
      </c>
    </row>
    <row r="23" spans="1:4" customHeight="1" ht="130">
      <c r="A23"/>
      <c r="B23" s="10" t="str">
        <f>"02811"</f>
        <v>02811</v>
      </c>
      <c r="C23" s="11" t="s">
        <v>21</v>
      </c>
      <c r="D23" s="12">
        <v>37752.0</v>
      </c>
    </row>
    <row r="24" spans="1:4" customHeight="1" ht="130">
      <c r="A24"/>
      <c r="B24" s="10" t="str">
        <f>"02812"</f>
        <v>02812</v>
      </c>
      <c r="C24" s="11" t="s">
        <v>22</v>
      </c>
      <c r="D24" s="12">
        <v>37992.0</v>
      </c>
    </row>
    <row r="25" spans="1:4" customHeight="1" ht="130">
      <c r="A25"/>
      <c r="B25" s="10" t="str">
        <f>"02859"</f>
        <v>02859</v>
      </c>
      <c r="C25" s="11" t="s">
        <v>23</v>
      </c>
      <c r="D25" s="12">
        <v>31620.0</v>
      </c>
    </row>
    <row r="26" spans="1:4" customHeight="1" ht="130">
      <c r="A26"/>
      <c r="B26" s="10" t="str">
        <f>"02973"</f>
        <v>02973</v>
      </c>
      <c r="C26" s="11" t="s">
        <v>24</v>
      </c>
      <c r="D26" s="12">
        <v>40416.0</v>
      </c>
    </row>
    <row r="27" spans="1:4" customHeight="1" ht="130">
      <c r="A27"/>
      <c r="B27" s="10" t="str">
        <f>"02974"</f>
        <v>02974</v>
      </c>
      <c r="C27" s="11" t="s">
        <v>25</v>
      </c>
      <c r="D27" s="12">
        <v>40476.0</v>
      </c>
    </row>
    <row r="28" spans="1:4" customHeight="1" ht="130">
      <c r="A28"/>
      <c r="B28" s="10" t="str">
        <f>"02975"</f>
        <v>02975</v>
      </c>
      <c r="C28" s="11" t="s">
        <v>26</v>
      </c>
      <c r="D28" s="12">
        <v>47544.0</v>
      </c>
    </row>
    <row r="29" spans="1:4" customHeight="1" ht="130">
      <c r="A29"/>
      <c r="B29" s="10" t="str">
        <f>"02976"</f>
        <v>02976</v>
      </c>
      <c r="C29" s="11" t="s">
        <v>27</v>
      </c>
      <c r="D29" s="12">
        <v>47784.0</v>
      </c>
    </row>
    <row r="30" spans="1:4" customHeight="1" ht="130">
      <c r="A30"/>
      <c r="B30" s="10" t="str">
        <f>"02977"</f>
        <v>02977</v>
      </c>
      <c r="C30" s="11" t="s">
        <v>28</v>
      </c>
      <c r="D30" s="12">
        <v>39540.0</v>
      </c>
    </row>
    <row r="31" spans="1:4" customHeight="1" ht="130">
      <c r="A31"/>
      <c r="B31" s="10" t="str">
        <f>"02978"</f>
        <v>02978</v>
      </c>
      <c r="C31" s="11" t="s">
        <v>29</v>
      </c>
      <c r="D31" s="12">
        <v>48852.0</v>
      </c>
    </row>
    <row r="32" spans="1:4" customHeight="1" ht="130">
      <c r="A32"/>
      <c r="B32" s="10" t="str">
        <f>"03198"</f>
        <v>03198</v>
      </c>
      <c r="C32" s="11" t="s">
        <v>30</v>
      </c>
      <c r="D32" s="12">
        <v>37332.0</v>
      </c>
    </row>
    <row r="33" spans="1:4" customHeight="1" ht="130">
      <c r="A33"/>
      <c r="B33" s="10" t="str">
        <f>"03283"</f>
        <v>03283</v>
      </c>
      <c r="C33" s="11" t="s">
        <v>31</v>
      </c>
      <c r="D33" s="12">
        <v>25656.0</v>
      </c>
    </row>
    <row r="34" spans="1:4" customHeight="1" ht="130">
      <c r="A34"/>
      <c r="B34" s="10" t="str">
        <f>"03609"</f>
        <v>03609</v>
      </c>
      <c r="C34" s="11" t="s">
        <v>32</v>
      </c>
      <c r="D34" s="12">
        <v>25836.0</v>
      </c>
    </row>
    <row r="35" spans="1:4" customHeight="1" ht="130">
      <c r="A35"/>
      <c r="B35" s="10" t="str">
        <f>"03610"</f>
        <v>03610</v>
      </c>
      <c r="C35" s="11" t="s">
        <v>33</v>
      </c>
      <c r="D35" s="12">
        <v>31380.0</v>
      </c>
    </row>
    <row r="36" spans="1:4" customHeight="1" ht="130">
      <c r="A36"/>
      <c r="B36" s="10" t="str">
        <f>"03611"</f>
        <v>03611</v>
      </c>
      <c r="C36" s="11" t="s">
        <v>34</v>
      </c>
      <c r="D36" s="12">
        <v>29124.0</v>
      </c>
    </row>
    <row r="37" spans="1:4" customHeight="1" ht="130">
      <c r="A37"/>
      <c r="B37" s="10" t="str">
        <f>"03730"</f>
        <v>03730</v>
      </c>
      <c r="C37" s="11" t="s">
        <v>35</v>
      </c>
      <c r="D37" s="12">
        <v>24096.0</v>
      </c>
    </row>
    <row r="38" spans="1:4" customHeight="1" ht="130">
      <c r="A38"/>
      <c r="B38" s="10" t="str">
        <f>"03743"</f>
        <v>03743</v>
      </c>
      <c r="C38" s="11" t="s">
        <v>36</v>
      </c>
      <c r="D38" s="12">
        <v>33300.0</v>
      </c>
    </row>
    <row r="39" spans="1:4" customHeight="1" ht="130">
      <c r="A39"/>
      <c r="B39" s="10" t="str">
        <f>"03950"</f>
        <v>03950</v>
      </c>
      <c r="C39" s="11" t="s">
        <v>37</v>
      </c>
      <c r="D39" s="12">
        <v>23336.0</v>
      </c>
    </row>
    <row r="40" spans="1:4" customHeight="1" ht="130">
      <c r="A40"/>
      <c r="B40" s="10" t="str">
        <f>"03954"</f>
        <v>03954</v>
      </c>
      <c r="C40" s="11" t="s">
        <v>38</v>
      </c>
      <c r="D40" s="12">
        <v>27008.0</v>
      </c>
    </row>
    <row r="41" spans="1:4" customHeight="1" ht="130">
      <c r="A41"/>
      <c r="B41" s="10" t="str">
        <f>"04139"</f>
        <v>04139</v>
      </c>
      <c r="C41" s="11" t="s">
        <v>39</v>
      </c>
      <c r="D41" s="12">
        <v>19642.0</v>
      </c>
    </row>
    <row r="42" spans="1:4" customHeight="1" ht="130">
      <c r="A42"/>
      <c r="B42" s="10" t="str">
        <f>"07928"</f>
        <v>07928</v>
      </c>
      <c r="C42" s="11" t="s">
        <v>40</v>
      </c>
      <c r="D42" s="12">
        <v>25896.0</v>
      </c>
    </row>
    <row r="43" spans="1:4" customHeight="1" ht="130">
      <c r="A43"/>
      <c r="B43" s="10" t="str">
        <f>"07929"</f>
        <v>07929</v>
      </c>
      <c r="C43" s="11" t="s">
        <v>41</v>
      </c>
      <c r="D43" s="12">
        <v>27528.0</v>
      </c>
    </row>
    <row r="44" spans="1:4" customHeight="1" ht="130">
      <c r="A44"/>
      <c r="B44" s="10" t="str">
        <f>"08383"</f>
        <v>08383</v>
      </c>
      <c r="C44" s="11" t="s">
        <v>42</v>
      </c>
      <c r="D44" s="12">
        <v>21010.0</v>
      </c>
    </row>
    <row r="45" spans="1:4" customHeight="1" ht="130">
      <c r="A45"/>
      <c r="B45" s="10" t="str">
        <f>"08386"</f>
        <v>08386</v>
      </c>
      <c r="C45" s="11" t="s">
        <v>43</v>
      </c>
      <c r="D45" s="12">
        <v>14981.0</v>
      </c>
    </row>
    <row r="46" spans="1:4" customHeight="1" ht="130">
      <c r="A46"/>
      <c r="B46" s="10" t="str">
        <f>"08765"</f>
        <v>08765</v>
      </c>
      <c r="C46" s="11" t="s">
        <v>44</v>
      </c>
      <c r="D46" s="12">
        <v>20977.0</v>
      </c>
    </row>
    <row r="47" spans="1:4" customHeight="1" ht="130">
      <c r="A47"/>
      <c r="B47" s="10" t="str">
        <f>"09056"</f>
        <v>09056</v>
      </c>
      <c r="C47" s="11" t="s">
        <v>45</v>
      </c>
      <c r="D47" s="12">
        <v>26333.0</v>
      </c>
    </row>
    <row r="48" spans="1:4" customHeight="1" ht="130">
      <c r="A48"/>
      <c r="B48" s="10" t="str">
        <f>"13455"</f>
        <v>13455</v>
      </c>
      <c r="C48" s="11" t="s">
        <v>46</v>
      </c>
      <c r="D48" s="12">
        <v>30300.0</v>
      </c>
    </row>
    <row r="49" spans="1:4" customHeight="1" ht="130">
      <c r="A49"/>
      <c r="B49" s="10" t="str">
        <f>"15659"</f>
        <v>15659</v>
      </c>
      <c r="C49" s="11" t="s">
        <v>47</v>
      </c>
      <c r="D49" s="12">
        <v>36156.0</v>
      </c>
    </row>
    <row r="50" spans="1:4" customHeight="1" ht="130">
      <c r="A50"/>
      <c r="B50" s="10" t="str">
        <f>"21386"</f>
        <v>21386</v>
      </c>
      <c r="C50" s="11" t="s">
        <v>48</v>
      </c>
      <c r="D50" s="12">
        <v>19100.0</v>
      </c>
    </row>
    <row r="51" spans="1:4" customHeight="1" ht="130">
      <c r="A51"/>
      <c r="B51" s="10" t="str">
        <f>"21388"</f>
        <v>21388</v>
      </c>
      <c r="C51" s="11" t="s">
        <v>49</v>
      </c>
      <c r="D51" s="12">
        <v>21100.0</v>
      </c>
    </row>
    <row r="52" spans="1:4" customHeight="1" ht="130">
      <c r="A52"/>
      <c r="B52" s="10" t="str">
        <f>"21396"</f>
        <v>21396</v>
      </c>
      <c r="C52" s="11" t="s">
        <v>50</v>
      </c>
      <c r="D52" s="12">
        <v>28500.0</v>
      </c>
    </row>
    <row r="53" spans="1:4" customHeight="1" ht="130">
      <c r="A53"/>
      <c r="B53" s="10" t="str">
        <f>"21398"</f>
        <v>21398</v>
      </c>
      <c r="C53" s="11" t="s">
        <v>51</v>
      </c>
      <c r="D53" s="12">
        <v>34400.0</v>
      </c>
    </row>
    <row r="54" spans="1:4" customHeight="1" ht="130">
      <c r="A54"/>
      <c r="B54" s="10" t="str">
        <f>"21407"</f>
        <v>21407</v>
      </c>
      <c r="C54" s="11" t="s">
        <v>52</v>
      </c>
      <c r="D54" s="12">
        <v>37100.0</v>
      </c>
    </row>
    <row r="55" spans="1:4" customHeight="1" ht="130">
      <c r="A55"/>
      <c r="B55" s="10" t="str">
        <f>"21408"</f>
        <v>21408</v>
      </c>
      <c r="C55" s="11" t="s">
        <v>53</v>
      </c>
      <c r="D55" s="12">
        <v>43600.0</v>
      </c>
    </row>
    <row r="56" spans="1:4" customHeight="1" ht="130">
      <c r="A56"/>
      <c r="B56" s="10" t="str">
        <f>"21409"</f>
        <v>21409</v>
      </c>
      <c r="C56" s="11" t="s">
        <v>54</v>
      </c>
      <c r="D56" s="12">
        <v>51900.0</v>
      </c>
    </row>
    <row r="57" spans="1:4" customHeight="1" ht="130">
      <c r="A57"/>
      <c r="B57" s="10" t="str">
        <f>"21410"</f>
        <v>21410</v>
      </c>
      <c r="C57" s="11" t="s">
        <v>55</v>
      </c>
      <c r="D57" s="12">
        <v>55200.0</v>
      </c>
    </row>
    <row r="58" spans="1:4" customHeight="1" ht="130">
      <c r="A58"/>
      <c r="B58" s="10" t="str">
        <f>"21411"</f>
        <v>21411</v>
      </c>
      <c r="C58" s="11" t="s">
        <v>56</v>
      </c>
      <c r="D58" s="12">
        <v>66400.0</v>
      </c>
    </row>
    <row r="59" spans="1:4" customHeight="1" ht="130">
      <c r="A59"/>
      <c r="B59" s="10" t="str">
        <f>"21412"</f>
        <v>21412</v>
      </c>
      <c r="C59" s="11" t="s">
        <v>57</v>
      </c>
      <c r="D59" s="12">
        <v>48600.0</v>
      </c>
    </row>
    <row r="60" spans="1:4" customHeight="1" ht="130">
      <c r="A60"/>
      <c r="B60" s="10" t="str">
        <f>"21413"</f>
        <v>21413</v>
      </c>
      <c r="C60" s="11" t="s">
        <v>58</v>
      </c>
      <c r="D60" s="12">
        <v>53800.0</v>
      </c>
    </row>
    <row r="61" spans="1:4" customHeight="1" ht="130">
      <c r="A61"/>
      <c r="B61" s="10" t="str">
        <f>"21414"</f>
        <v>21414</v>
      </c>
      <c r="C61" s="11" t="s">
        <v>59</v>
      </c>
      <c r="D61" s="12">
        <v>61400.0</v>
      </c>
    </row>
    <row r="62" spans="1:4" customHeight="1" ht="130">
      <c r="A62"/>
      <c r="B62" s="10" t="str">
        <f>"21415"</f>
        <v>21415</v>
      </c>
      <c r="C62" s="11" t="s">
        <v>60</v>
      </c>
      <c r="D62" s="12">
        <v>64400.0</v>
      </c>
    </row>
    <row r="63" spans="1:4" customHeight="1" ht="130">
      <c r="A63"/>
      <c r="B63" s="10" t="str">
        <f>"21418"</f>
        <v>21418</v>
      </c>
      <c r="C63" s="11" t="s">
        <v>61</v>
      </c>
      <c r="D63" s="12">
        <v>114300.0</v>
      </c>
    </row>
    <row r="64" spans="1:4" customHeight="1" ht="130">
      <c r="A64"/>
      <c r="B64" s="10" t="str">
        <f>"21419"</f>
        <v>21419</v>
      </c>
      <c r="C64" s="11" t="s">
        <v>62</v>
      </c>
      <c r="D64" s="12">
        <v>128800.0</v>
      </c>
    </row>
    <row r="65" spans="1:4" customHeight="1" ht="130">
      <c r="A65"/>
      <c r="B65" s="10" t="str">
        <f>"21714"</f>
        <v>21714</v>
      </c>
      <c r="C65" s="11" t="s">
        <v>63</v>
      </c>
      <c r="D65" s="12">
        <v>27572.0</v>
      </c>
    </row>
    <row r="66" spans="1:4" customHeight="1" ht="130">
      <c r="A66"/>
      <c r="B66" s="10" t="str">
        <f>"21715"</f>
        <v>21715</v>
      </c>
      <c r="C66" s="11" t="s">
        <v>64</v>
      </c>
      <c r="D66" s="12">
        <v>29200.0</v>
      </c>
    </row>
    <row r="67" spans="1:4" customHeight="1" ht="130">
      <c r="A67"/>
      <c r="B67" s="10" t="str">
        <f>"21716"</f>
        <v>21716</v>
      </c>
      <c r="C67" s="11" t="s">
        <v>65</v>
      </c>
      <c r="D67" s="12">
        <v>29878.0</v>
      </c>
    </row>
    <row r="68" spans="1:4" customHeight="1" ht="130">
      <c r="A68"/>
      <c r="B68" s="10" t="str">
        <f>"21718"</f>
        <v>21718</v>
      </c>
      <c r="C68" s="11" t="s">
        <v>66</v>
      </c>
      <c r="D68" s="12">
        <v>36426.0</v>
      </c>
    </row>
    <row r="69" spans="1:4" customHeight="1" ht="130">
      <c r="A69"/>
      <c r="B69" s="10" t="str">
        <f>"21719"</f>
        <v>21719</v>
      </c>
      <c r="C69" s="11" t="s">
        <v>67</v>
      </c>
      <c r="D69" s="12">
        <v>41396.0</v>
      </c>
    </row>
    <row r="70" spans="1:4" customHeight="1" ht="130">
      <c r="A70"/>
      <c r="B70" s="10" t="str">
        <f>"21720"</f>
        <v>21720</v>
      </c>
      <c r="C70" s="11" t="s">
        <v>68</v>
      </c>
      <c r="D70" s="12">
        <v>47072.0</v>
      </c>
    </row>
    <row r="71" spans="1:4" customHeight="1" ht="130">
      <c r="A71"/>
      <c r="B71" s="10" t="str">
        <f>"21722"</f>
        <v>21722</v>
      </c>
      <c r="C71" s="11" t="s">
        <v>69</v>
      </c>
      <c r="D71" s="12">
        <v>43503.0</v>
      </c>
    </row>
    <row r="72" spans="1:4" customHeight="1" ht="130">
      <c r="A72"/>
      <c r="B72" s="10" t="str">
        <f>"21723"</f>
        <v>21723</v>
      </c>
      <c r="C72" s="11" t="s">
        <v>70</v>
      </c>
      <c r="D72" s="12">
        <v>46425.0</v>
      </c>
    </row>
    <row r="73" spans="1:4" customHeight="1" ht="130">
      <c r="A73"/>
      <c r="B73" s="10" t="str">
        <f>"21724"</f>
        <v>21724</v>
      </c>
      <c r="C73" s="11" t="s">
        <v>71</v>
      </c>
      <c r="D73" s="12">
        <v>48493.0</v>
      </c>
    </row>
    <row r="74" spans="1:4" customHeight="1" ht="130">
      <c r="A74"/>
      <c r="B74" s="10" t="str">
        <f>"21725"</f>
        <v>21725</v>
      </c>
      <c r="C74" s="11" t="s">
        <v>72</v>
      </c>
      <c r="D74" s="12">
        <v>59096.0</v>
      </c>
    </row>
    <row r="75" spans="1:4" customHeight="1" ht="130">
      <c r="A75"/>
      <c r="B75" s="10" t="str">
        <f>"21726"</f>
        <v>21726</v>
      </c>
      <c r="C75" s="11" t="s">
        <v>73</v>
      </c>
      <c r="D75" s="12">
        <v>62302.0</v>
      </c>
    </row>
    <row r="76" spans="1:4" customHeight="1" ht="130">
      <c r="A76"/>
      <c r="B76" s="10" t="str">
        <f>"21727"</f>
        <v>21727</v>
      </c>
      <c r="C76" s="11" t="s">
        <v>74</v>
      </c>
      <c r="D76" s="12">
        <v>37202.0</v>
      </c>
    </row>
    <row r="77" spans="1:4" customHeight="1" ht="130">
      <c r="A77"/>
      <c r="B77" s="10" t="str">
        <f>"21728"</f>
        <v>21728</v>
      </c>
      <c r="C77" s="11" t="s">
        <v>75</v>
      </c>
      <c r="D77" s="12">
        <v>37883.0</v>
      </c>
    </row>
    <row r="78" spans="1:4" customHeight="1" ht="130">
      <c r="A78"/>
      <c r="B78" s="10" t="str">
        <f>"21729"</f>
        <v>21729</v>
      </c>
      <c r="C78" s="11" t="s">
        <v>76</v>
      </c>
      <c r="D78" s="12">
        <v>41790.0</v>
      </c>
    </row>
    <row r="79" spans="1:4" customHeight="1" ht="130">
      <c r="A79"/>
      <c r="B79" s="10" t="str">
        <f>"21730"</f>
        <v>21730</v>
      </c>
      <c r="C79" s="11" t="s">
        <v>77</v>
      </c>
      <c r="D79" s="12">
        <v>45594.0</v>
      </c>
    </row>
    <row r="80" spans="1:4" customHeight="1" ht="130">
      <c r="A80"/>
      <c r="B80" s="10" t="str">
        <f>"21731"</f>
        <v>21731</v>
      </c>
      <c r="C80" s="11" t="s">
        <v>78</v>
      </c>
      <c r="D80" s="12">
        <v>52531.0</v>
      </c>
    </row>
    <row r="81" spans="1:4" customHeight="1" ht="130">
      <c r="A81"/>
      <c r="B81" s="10" t="str">
        <f>"21732"</f>
        <v>21732</v>
      </c>
      <c r="C81" s="11" t="s">
        <v>79</v>
      </c>
      <c r="D81" s="12">
        <v>55536.0</v>
      </c>
    </row>
    <row r="82" spans="1:4" customHeight="1" ht="130">
      <c r="A82"/>
      <c r="B82" s="10" t="str">
        <f>"21733"</f>
        <v>21733</v>
      </c>
      <c r="C82" s="11" t="s">
        <v>80</v>
      </c>
      <c r="D82" s="12">
        <v>59659.0</v>
      </c>
    </row>
    <row r="83" spans="1:4" customHeight="1" ht="130">
      <c r="A83"/>
      <c r="B83" s="10" t="str">
        <f>"21734"</f>
        <v>21734</v>
      </c>
      <c r="C83" s="11" t="s">
        <v>81</v>
      </c>
      <c r="D83" s="12">
        <v>79092.0</v>
      </c>
    </row>
    <row r="84" spans="1:4" customHeight="1" ht="130">
      <c r="A84"/>
      <c r="B84" s="10" t="str">
        <f>"21735"</f>
        <v>21735</v>
      </c>
      <c r="C84" s="11" t="s">
        <v>82</v>
      </c>
      <c r="D84" s="12">
        <v>90074.0</v>
      </c>
    </row>
    <row r="85" spans="1:4" customHeight="1" ht="130">
      <c r="A85"/>
      <c r="B85" s="10" t="str">
        <f>"21736"</f>
        <v>21736</v>
      </c>
      <c r="C85" s="11" t="s">
        <v>83</v>
      </c>
      <c r="D85" s="12">
        <v>40346.0</v>
      </c>
    </row>
    <row r="86" spans="1:4" customHeight="1" ht="130">
      <c r="A86"/>
      <c r="B86" s="10" t="str">
        <f>"21737"</f>
        <v>21737</v>
      </c>
      <c r="C86" s="11" t="s">
        <v>84</v>
      </c>
      <c r="D86" s="12">
        <v>44507.0</v>
      </c>
    </row>
    <row r="87" spans="1:4" customHeight="1" ht="130">
      <c r="A87"/>
      <c r="B87" s="10" t="str">
        <f>"21738"</f>
        <v>21738</v>
      </c>
      <c r="C87" s="11" t="s">
        <v>85</v>
      </c>
      <c r="D87" s="12">
        <v>48559.0</v>
      </c>
    </row>
    <row r="88" spans="1:4" customHeight="1" ht="130">
      <c r="A88"/>
      <c r="B88" s="10" t="str">
        <f>"21739"</f>
        <v>21739</v>
      </c>
      <c r="C88" s="11" t="s">
        <v>86</v>
      </c>
      <c r="D88" s="12">
        <v>55945.0</v>
      </c>
    </row>
    <row r="89" spans="1:4" customHeight="1" ht="130">
      <c r="A89"/>
      <c r="B89" s="10" t="str">
        <f>"21740"</f>
        <v>21740</v>
      </c>
      <c r="C89" s="11" t="s">
        <v>87</v>
      </c>
      <c r="D89" s="12">
        <v>48481.0</v>
      </c>
    </row>
    <row r="90" spans="1:4" customHeight="1" ht="130">
      <c r="A90"/>
      <c r="B90" s="10" t="str">
        <f>"21741"</f>
        <v>21741</v>
      </c>
      <c r="C90" s="11" t="s">
        <v>88</v>
      </c>
      <c r="D90" s="12">
        <v>53698.0</v>
      </c>
    </row>
    <row r="91" spans="1:4" customHeight="1" ht="130">
      <c r="A91"/>
      <c r="B91" s="10" t="str">
        <f>"21742"</f>
        <v>21742</v>
      </c>
      <c r="C91" s="11" t="s">
        <v>89</v>
      </c>
      <c r="D91" s="12">
        <v>60779.0</v>
      </c>
    </row>
    <row r="92" spans="1:4" customHeight="1" ht="130">
      <c r="A92"/>
      <c r="B92" s="10" t="str">
        <f>"21743"</f>
        <v>21743</v>
      </c>
      <c r="C92" s="11" t="s">
        <v>90</v>
      </c>
      <c r="D92" s="12">
        <v>64031.0</v>
      </c>
    </row>
    <row r="93" spans="1:4" customHeight="1" ht="130">
      <c r="A93"/>
      <c r="B93" s="10" t="str">
        <f>"21744"</f>
        <v>21744</v>
      </c>
      <c r="C93" s="11" t="s">
        <v>91</v>
      </c>
      <c r="D93" s="12">
        <v>67960.0</v>
      </c>
    </row>
    <row r="94" spans="1:4" customHeight="1" ht="130">
      <c r="A94"/>
      <c r="B94" s="10" t="str">
        <f>"21745"</f>
        <v>21745</v>
      </c>
      <c r="C94" s="11" t="s">
        <v>92</v>
      </c>
      <c r="D94" s="12">
        <v>98588.0</v>
      </c>
    </row>
    <row r="95" spans="1:4" customHeight="1" ht="130">
      <c r="A95"/>
      <c r="B95" s="10" t="str">
        <f>"21746"</f>
        <v>21746</v>
      </c>
      <c r="C95" s="11" t="s">
        <v>93</v>
      </c>
      <c r="D95" s="12">
        <v>56389.0</v>
      </c>
    </row>
    <row r="96" spans="1:4" customHeight="1" ht="130">
      <c r="A96"/>
      <c r="B96" s="10" t="str">
        <f>"21747"</f>
        <v>21747</v>
      </c>
      <c r="C96" s="11" t="s">
        <v>94</v>
      </c>
      <c r="D96" s="12">
        <v>69605.0</v>
      </c>
    </row>
    <row r="97" spans="1:4" customHeight="1" ht="130">
      <c r="A97"/>
      <c r="B97" s="10" t="str">
        <f>"21831"</f>
        <v>21831</v>
      </c>
      <c r="C97" s="11" t="s">
        <v>95</v>
      </c>
      <c r="D97" s="12">
        <v>115276.0</v>
      </c>
    </row>
    <row r="98" spans="1:4" customHeight="1" ht="130">
      <c r="A98"/>
      <c r="B98" s="10" t="str">
        <f>"21919"</f>
        <v>21919</v>
      </c>
      <c r="C98" s="11" t="s">
        <v>96</v>
      </c>
      <c r="D98" s="12">
        <v>25754.0</v>
      </c>
    </row>
    <row r="99" spans="1:4" customHeight="1" ht="130">
      <c r="A99"/>
      <c r="B99" s="10" t="str">
        <f>"21923"</f>
        <v>21923</v>
      </c>
      <c r="C99" s="11" t="s">
        <v>97</v>
      </c>
      <c r="D99" s="12">
        <v>22900.0</v>
      </c>
    </row>
    <row r="100" spans="1:4" customHeight="1" ht="130">
      <c r="A100"/>
      <c r="B100" s="10" t="str">
        <f>"22132"</f>
        <v>22132</v>
      </c>
      <c r="C100" s="11" t="s">
        <v>98</v>
      </c>
      <c r="D100" s="12">
        <v>20357.0</v>
      </c>
    </row>
    <row r="101" spans="1:4" customHeight="1" ht="130">
      <c r="A101"/>
      <c r="B101" s="10" t="str">
        <f>"22133"</f>
        <v>22133</v>
      </c>
      <c r="C101" s="11" t="s">
        <v>99</v>
      </c>
      <c r="D101" s="12">
        <v>20802.0</v>
      </c>
    </row>
    <row r="102" spans="1:4" customHeight="1" ht="130">
      <c r="A102"/>
      <c r="B102" s="10" t="str">
        <f>"22134"</f>
        <v>22134</v>
      </c>
      <c r="C102" s="11" t="s">
        <v>100</v>
      </c>
      <c r="D102" s="12">
        <v>21251.0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25500.0</v>
      </c>
    </row>
    <row r="104" spans="1:4" customHeight="1" ht="130">
      <c r="A104"/>
      <c r="B104" s="10" t="str">
        <f>"22136"</f>
        <v>22136</v>
      </c>
      <c r="C104" s="11" t="s">
        <v>102</v>
      </c>
      <c r="D104" s="12">
        <v>27000.0</v>
      </c>
    </row>
    <row r="105" spans="1:4" customHeight="1" ht="130">
      <c r="A105"/>
      <c r="B105" s="10" t="str">
        <f>"22137"</f>
        <v>22137</v>
      </c>
      <c r="C105" s="11" t="s">
        <v>103</v>
      </c>
      <c r="D105" s="12">
        <v>33300.0</v>
      </c>
    </row>
    <row r="106" spans="1:4" customHeight="1" ht="130">
      <c r="A106"/>
      <c r="B106" s="10" t="str">
        <f>"22138"</f>
        <v>22138</v>
      </c>
      <c r="C106" s="11" t="s">
        <v>104</v>
      </c>
      <c r="D106" s="12">
        <v>33589.0</v>
      </c>
    </row>
    <row r="107" spans="1:4" customHeight="1" ht="130">
      <c r="A107"/>
      <c r="B107" s="10" t="str">
        <f>"24398"</f>
        <v>24398</v>
      </c>
      <c r="C107" s="11" t="s">
        <v>105</v>
      </c>
      <c r="D107" s="12">
        <v>28000.0</v>
      </c>
    </row>
    <row r="108" spans="1:4" customHeight="1" ht="130">
      <c r="A108"/>
      <c r="B108" s="10" t="str">
        <f>"24399"</f>
        <v>24399</v>
      </c>
      <c r="C108" s="11" t="s">
        <v>106</v>
      </c>
      <c r="D108" s="12">
        <v>33114.0</v>
      </c>
    </row>
    <row r="109" spans="1:4" customHeight="1" ht="130">
      <c r="A109"/>
      <c r="B109" s="10" t="str">
        <f>"24462"</f>
        <v>24462</v>
      </c>
      <c r="C109" s="11" t="s">
        <v>107</v>
      </c>
      <c r="D109" s="12">
        <v>382700.0</v>
      </c>
    </row>
    <row r="110" spans="1:4" customHeight="1" ht="130">
      <c r="A110"/>
      <c r="B110" s="10" t="str">
        <f>"24464"</f>
        <v>24464</v>
      </c>
      <c r="C110" s="11" t="s">
        <v>108</v>
      </c>
      <c r="D110" s="12">
        <v>181100.0</v>
      </c>
    </row>
    <row r="111" spans="1:4" customHeight="1" ht="130">
      <c r="A111"/>
      <c r="B111" s="10" t="str">
        <f>"24493"</f>
        <v>24493</v>
      </c>
      <c r="C111" s="11" t="s">
        <v>109</v>
      </c>
      <c r="D111" s="12">
        <v>75100.0</v>
      </c>
    </row>
    <row r="112" spans="1:4" customHeight="1" ht="130">
      <c r="A112"/>
      <c r="B112" s="10" t="str">
        <f>"24494"</f>
        <v>24494</v>
      </c>
      <c r="C112" s="11" t="s">
        <v>110</v>
      </c>
      <c r="D112" s="12">
        <v>76800.0</v>
      </c>
    </row>
    <row r="113" spans="1:4" customHeight="1" ht="130">
      <c r="A113"/>
      <c r="B113" s="10" t="str">
        <f>"24504"</f>
        <v>24504</v>
      </c>
      <c r="C113" s="11" t="s">
        <v>111</v>
      </c>
      <c r="D113" s="12">
        <v>110500.0</v>
      </c>
    </row>
    <row r="114" spans="1:4" customHeight="1" ht="130">
      <c r="A114"/>
      <c r="B114" s="10" t="str">
        <f>"24505"</f>
        <v>24505</v>
      </c>
      <c r="C114" s="11" t="s">
        <v>112</v>
      </c>
      <c r="D114" s="12">
        <v>172100.0</v>
      </c>
    </row>
    <row r="115" spans="1:4" customHeight="1" ht="130">
      <c r="A115"/>
      <c r="B115" s="10" t="str">
        <f>"24712"</f>
        <v>24712</v>
      </c>
      <c r="C115" s="11" t="s">
        <v>113</v>
      </c>
      <c r="D115" s="12">
        <v>42100.0</v>
      </c>
    </row>
    <row r="116" spans="1:4" customHeight="1" ht="130">
      <c r="A116"/>
      <c r="B116" s="10" t="str">
        <f>"24713"</f>
        <v>24713</v>
      </c>
      <c r="C116" s="11" t="s">
        <v>114</v>
      </c>
      <c r="D116" s="12">
        <v>42620.0</v>
      </c>
    </row>
    <row r="117" spans="1:4" customHeight="1" ht="130">
      <c r="A117"/>
      <c r="B117" s="10" t="str">
        <f>"24714"</f>
        <v>24714</v>
      </c>
      <c r="C117" s="11" t="s">
        <v>115</v>
      </c>
      <c r="D117" s="12">
        <v>43125.0</v>
      </c>
    </row>
    <row r="118" spans="1:4" customHeight="1" ht="130">
      <c r="A118"/>
      <c r="B118" s="10" t="str">
        <f>"24715"</f>
        <v>24715</v>
      </c>
      <c r="C118" s="11" t="s">
        <v>116</v>
      </c>
      <c r="D118" s="12">
        <v>47820.0</v>
      </c>
    </row>
    <row r="119" spans="1:4" customHeight="1" ht="130">
      <c r="A119"/>
      <c r="B119" s="10" t="str">
        <f>"24716"</f>
        <v>24716</v>
      </c>
      <c r="C119" s="11" t="s">
        <v>117</v>
      </c>
      <c r="D119" s="12">
        <v>47820.0</v>
      </c>
    </row>
    <row r="120" spans="1:4" customHeight="1" ht="130">
      <c r="A120"/>
      <c r="B120" s="10" t="str">
        <f>"24717"</f>
        <v>24717</v>
      </c>
      <c r="C120" s="11" t="s">
        <v>118</v>
      </c>
      <c r="D120" s="12">
        <v>52520.0</v>
      </c>
    </row>
    <row r="121" spans="1:4" customHeight="1" ht="130">
      <c r="A121"/>
      <c r="B121" s="10" t="str">
        <f>"24718"</f>
        <v>24718</v>
      </c>
      <c r="C121" s="11" t="s">
        <v>119</v>
      </c>
      <c r="D121" s="12">
        <v>32532.0</v>
      </c>
    </row>
    <row r="122" spans="1:4" customHeight="1" ht="130">
      <c r="A122"/>
      <c r="B122" s="10" t="str">
        <f>"24719"</f>
        <v>24719</v>
      </c>
      <c r="C122" s="11" t="s">
        <v>120</v>
      </c>
      <c r="D122" s="12">
        <v>37065.0</v>
      </c>
    </row>
    <row r="123" spans="1:4" customHeight="1" ht="130">
      <c r="A123"/>
      <c r="B123" s="10" t="str">
        <f>"24928"</f>
        <v>24928</v>
      </c>
      <c r="C123" s="11" t="s">
        <v>121</v>
      </c>
      <c r="D123" s="12">
        <v>37500.0</v>
      </c>
    </row>
    <row r="124" spans="1:4" customHeight="1" ht="130">
      <c r="A124"/>
      <c r="B124" s="10" t="str">
        <f>"25520"</f>
        <v>25520</v>
      </c>
      <c r="C124" s="11" t="s">
        <v>122</v>
      </c>
      <c r="D124" s="12">
        <v>32800.0</v>
      </c>
    </row>
    <row r="125" spans="1:4" customHeight="1" ht="130">
      <c r="A125"/>
      <c r="B125" s="10" t="str">
        <f>"25522"</f>
        <v>25522</v>
      </c>
      <c r="C125" s="11" t="s">
        <v>123</v>
      </c>
      <c r="D125" s="12">
        <v>36200.0</v>
      </c>
    </row>
    <row r="126" spans="1:4" customHeight="1" ht="130">
      <c r="A126"/>
      <c r="B126" s="10" t="str">
        <f>"25523"</f>
        <v>25523</v>
      </c>
      <c r="C126" s="11" t="s">
        <v>124</v>
      </c>
      <c r="D126" s="12">
        <v>40100.0</v>
      </c>
    </row>
    <row r="127" spans="1:4" customHeight="1" ht="130">
      <c r="A127"/>
      <c r="B127" s="10" t="str">
        <f>"25524"</f>
        <v>25524</v>
      </c>
      <c r="C127" s="11" t="s">
        <v>125</v>
      </c>
      <c r="D127" s="12">
        <v>43600.0</v>
      </c>
    </row>
    <row r="128" spans="1:4" customHeight="1" ht="130">
      <c r="A128"/>
      <c r="B128" s="10" t="str">
        <f>"25716"</f>
        <v>25716</v>
      </c>
      <c r="C128" s="11" t="s">
        <v>126</v>
      </c>
      <c r="D128" s="12">
        <v>42500.0</v>
      </c>
    </row>
    <row r="129" spans="1:4" customHeight="1" ht="130">
      <c r="A129"/>
      <c r="B129" s="10" t="str">
        <f>"25717"</f>
        <v>25717</v>
      </c>
      <c r="C129" s="11" t="s">
        <v>127</v>
      </c>
      <c r="D129" s="12">
        <v>52900.0</v>
      </c>
    </row>
    <row r="130" spans="1:4" customHeight="1" ht="130">
      <c r="A130"/>
      <c r="B130" s="10" t="str">
        <f>"25748"</f>
        <v>25748</v>
      </c>
      <c r="C130" s="11" t="s">
        <v>128</v>
      </c>
      <c r="D130" s="12">
        <v>29700.0</v>
      </c>
    </row>
    <row r="131" spans="1:4" customHeight="1" ht="130">
      <c r="A131"/>
      <c r="B131" s="10" t="str">
        <f>"25885"</f>
        <v>25885</v>
      </c>
      <c r="C131" s="11" t="s">
        <v>129</v>
      </c>
      <c r="D131" s="12">
        <v>84533.0</v>
      </c>
    </row>
    <row r="132" spans="1:4" customHeight="1" ht="130">
      <c r="A132"/>
      <c r="B132" s="10" t="str">
        <f>"25886"</f>
        <v>25886</v>
      </c>
      <c r="C132" s="11" t="s">
        <v>130</v>
      </c>
      <c r="D132" s="12">
        <v>72134.0</v>
      </c>
    </row>
    <row r="133" spans="1:4" customHeight="1" ht="130">
      <c r="A133"/>
      <c r="B133" s="10" t="str">
        <f>"26120"</f>
        <v>26120</v>
      </c>
      <c r="C133" s="11" t="s">
        <v>131</v>
      </c>
      <c r="D133" s="12">
        <v>50433.0</v>
      </c>
    </row>
    <row r="134" spans="1:4" customHeight="1" ht="130">
      <c r="A134"/>
      <c r="B134" s="10" t="str">
        <f>"26137"</f>
        <v>26137</v>
      </c>
      <c r="C134" s="11" t="s">
        <v>132</v>
      </c>
      <c r="D134" s="12">
        <v>92422.0</v>
      </c>
    </row>
    <row r="135" spans="1:4" customHeight="1" ht="130">
      <c r="A135"/>
      <c r="B135" s="10" t="str">
        <f>"26138"</f>
        <v>26138</v>
      </c>
      <c r="C135" s="11" t="s">
        <v>133</v>
      </c>
      <c r="D135" s="12">
        <v>77943.0</v>
      </c>
    </row>
    <row r="136" spans="1:4" customHeight="1" ht="130">
      <c r="A136"/>
      <c r="B136" s="10" t="str">
        <f>"26139"</f>
        <v>26139</v>
      </c>
      <c r="C136" s="11" t="s">
        <v>134</v>
      </c>
      <c r="D136" s="12">
        <v>63000.0</v>
      </c>
    </row>
    <row r="137" spans="1:4" customHeight="1" ht="130">
      <c r="A137"/>
      <c r="B137" s="10" t="str">
        <f>"26144"</f>
        <v>26144</v>
      </c>
      <c r="C137" s="11" t="s">
        <v>135</v>
      </c>
      <c r="D137" s="12">
        <v>69528.0</v>
      </c>
    </row>
    <row r="138" spans="1:4" customHeight="1" ht="130">
      <c r="A138"/>
      <c r="B138" s="10" t="str">
        <f>"26147"</f>
        <v>26147</v>
      </c>
      <c r="C138" s="11" t="s">
        <v>136</v>
      </c>
      <c r="D138" s="12">
        <v>65000.0</v>
      </c>
    </row>
    <row r="139" spans="1:4" customHeight="1" ht="130">
      <c r="A139"/>
      <c r="B139" s="10" t="str">
        <f>"26149"</f>
        <v>26149</v>
      </c>
      <c r="C139" s="11" t="s">
        <v>137</v>
      </c>
      <c r="D139" s="12">
        <v>56400.0</v>
      </c>
    </row>
    <row r="140" spans="1:4" customHeight="1" ht="130">
      <c r="A140"/>
      <c r="B140" s="10" t="str">
        <f>"26150"</f>
        <v>26150</v>
      </c>
      <c r="C140" s="11" t="s">
        <v>138</v>
      </c>
      <c r="D140" s="12">
        <v>56800.0</v>
      </c>
    </row>
    <row r="141" spans="1:4" customHeight="1" ht="130">
      <c r="A141"/>
      <c r="B141" s="10" t="str">
        <f>"26153"</f>
        <v>26153</v>
      </c>
      <c r="C141" s="11" t="s">
        <v>139</v>
      </c>
      <c r="D141" s="12">
        <v>58100.0</v>
      </c>
    </row>
    <row r="142" spans="1:4" customHeight="1" ht="130">
      <c r="A142"/>
      <c r="B142" s="10" t="str">
        <f>"26154"</f>
        <v>26154</v>
      </c>
      <c r="C142" s="11" t="s">
        <v>140</v>
      </c>
      <c r="D142" s="12">
        <v>58400.0</v>
      </c>
    </row>
    <row r="143" spans="1:4" customHeight="1" ht="130">
      <c r="A143"/>
      <c r="B143" s="10" t="str">
        <f>"26155"</f>
        <v>26155</v>
      </c>
      <c r="C143" s="11" t="s">
        <v>141</v>
      </c>
      <c r="D143" s="12">
        <v>59400.0</v>
      </c>
    </row>
    <row r="144" spans="1:4" customHeight="1" ht="130">
      <c r="A144"/>
      <c r="B144" s="10" t="str">
        <f>"26156"</f>
        <v>26156</v>
      </c>
      <c r="C144" s="11" t="s">
        <v>142</v>
      </c>
      <c r="D144" s="12">
        <v>59700.0</v>
      </c>
    </row>
    <row r="145" spans="1:4" customHeight="1" ht="130">
      <c r="A145"/>
      <c r="B145" s="10" t="str">
        <f>"26157"</f>
        <v>26157</v>
      </c>
      <c r="C145" s="11" t="s">
        <v>143</v>
      </c>
      <c r="D145" s="12">
        <v>71000.0</v>
      </c>
    </row>
    <row r="146" spans="1:4" customHeight="1" ht="130">
      <c r="A146"/>
      <c r="B146" s="10" t="str">
        <f>"26158"</f>
        <v>26158</v>
      </c>
      <c r="C146" s="11" t="s">
        <v>144</v>
      </c>
      <c r="D146" s="12">
        <v>59200.0</v>
      </c>
    </row>
    <row r="147" spans="1:4" customHeight="1" ht="130">
      <c r="A147"/>
      <c r="B147" s="10" t="str">
        <f>"26159"</f>
        <v>26159</v>
      </c>
      <c r="C147" s="11" t="s">
        <v>145</v>
      </c>
      <c r="D147" s="12">
        <v>59600.0</v>
      </c>
    </row>
    <row r="148" spans="1:4" customHeight="1" ht="130">
      <c r="A148"/>
      <c r="B148" s="10" t="str">
        <f>"26160"</f>
        <v>26160</v>
      </c>
      <c r="C148" s="11" t="s">
        <v>146</v>
      </c>
      <c r="D148" s="12">
        <v>60600.0</v>
      </c>
    </row>
    <row r="149" spans="1:4" customHeight="1" ht="130">
      <c r="A149"/>
      <c r="B149" s="10" t="str">
        <f>"26161"</f>
        <v>26161</v>
      </c>
      <c r="C149" s="11" t="s">
        <v>147</v>
      </c>
      <c r="D149" s="12">
        <v>60900.0</v>
      </c>
    </row>
    <row r="150" spans="1:4" customHeight="1" ht="130">
      <c r="A150"/>
      <c r="B150" s="10" t="str">
        <f>"26162"</f>
        <v>26162</v>
      </c>
      <c r="C150" s="11" t="s">
        <v>148</v>
      </c>
      <c r="D150" s="12">
        <v>72400.0</v>
      </c>
    </row>
    <row r="151" spans="1:4" customHeight="1" ht="130">
      <c r="A151"/>
      <c r="B151" s="10" t="str">
        <f>"26205"</f>
        <v>26205</v>
      </c>
      <c r="C151" s="11" t="s">
        <v>149</v>
      </c>
      <c r="D151" s="12">
        <v>60600.0</v>
      </c>
    </row>
    <row r="152" spans="1:4" customHeight="1" ht="130">
      <c r="A152"/>
      <c r="B152" s="10" t="str">
        <f>"26206"</f>
        <v>26206</v>
      </c>
      <c r="C152" s="11" t="s">
        <v>150</v>
      </c>
      <c r="D152" s="12">
        <v>61500.0</v>
      </c>
    </row>
    <row r="153" spans="1:4" customHeight="1" ht="130">
      <c r="A153"/>
      <c r="B153" s="10" t="str">
        <f>"26207"</f>
        <v>26207</v>
      </c>
      <c r="C153" s="11" t="s">
        <v>151</v>
      </c>
      <c r="D153" s="12">
        <v>63900.0</v>
      </c>
    </row>
    <row r="154" spans="1:4" customHeight="1" ht="130">
      <c r="A154"/>
      <c r="B154" s="10" t="str">
        <f>"26208"</f>
        <v>26208</v>
      </c>
      <c r="C154" s="11" t="s">
        <v>152</v>
      </c>
      <c r="D154" s="12">
        <v>71400.0</v>
      </c>
    </row>
    <row r="155" spans="1:4" customHeight="1" ht="130">
      <c r="A155"/>
      <c r="B155" s="10" t="str">
        <f>"26354"</f>
        <v>26354</v>
      </c>
      <c r="C155" s="11" t="s">
        <v>153</v>
      </c>
      <c r="D155" s="12">
        <v>59700.0</v>
      </c>
    </row>
    <row r="156" spans="1:4" customHeight="1" ht="130">
      <c r="A156"/>
      <c r="B156" s="10" t="str">
        <f>"26479"</f>
        <v>26479</v>
      </c>
      <c r="C156" s="11" t="s">
        <v>154</v>
      </c>
      <c r="D156" s="12">
        <v>42085.0</v>
      </c>
    </row>
    <row r="157" spans="1:4" customHeight="1" ht="130">
      <c r="A157"/>
      <c r="B157" s="10" t="str">
        <f>"26528"</f>
        <v>26528</v>
      </c>
      <c r="C157" s="11" t="s">
        <v>155</v>
      </c>
      <c r="D157" s="12">
        <v>64570.0</v>
      </c>
    </row>
    <row r="158" spans="1:4" customHeight="1" ht="130">
      <c r="A158"/>
      <c r="B158" s="10" t="str">
        <f>"26530"</f>
        <v>26530</v>
      </c>
      <c r="C158" s="11" t="s">
        <v>156</v>
      </c>
      <c r="D158" s="12">
        <v>65520.0</v>
      </c>
    </row>
    <row r="159" spans="1:4" customHeight="1" ht="130">
      <c r="A159"/>
      <c r="B159" s="10" t="str">
        <f>"26531"</f>
        <v>26531</v>
      </c>
      <c r="C159" s="11" t="s">
        <v>157</v>
      </c>
      <c r="D159" s="12">
        <v>73083.0</v>
      </c>
    </row>
    <row r="160" spans="1:4" customHeight="1" ht="130">
      <c r="A160"/>
      <c r="B160" s="10" t="str">
        <f>"26576"</f>
        <v>26576</v>
      </c>
      <c r="C160" s="11" t="s">
        <v>158</v>
      </c>
      <c r="D160" s="12">
        <v>42997.0</v>
      </c>
    </row>
    <row r="161" spans="1:4" customHeight="1" ht="130">
      <c r="A161"/>
      <c r="B161" s="10" t="str">
        <f>"26577"</f>
        <v>26577</v>
      </c>
      <c r="C161" s="11" t="s">
        <v>159</v>
      </c>
      <c r="D161" s="12">
        <v>26436.0</v>
      </c>
    </row>
    <row r="162" spans="1:4" customHeight="1" ht="130">
      <c r="A162"/>
      <c r="B162" s="10" t="str">
        <f>"26578"</f>
        <v>26578</v>
      </c>
      <c r="C162" s="11" t="s">
        <v>160</v>
      </c>
      <c r="D162" s="12">
        <v>26436.0</v>
      </c>
    </row>
    <row r="163" spans="1:4" customHeight="1" ht="130">
      <c r="A163"/>
      <c r="B163" s="10" t="str">
        <f>"26579"</f>
        <v>26579</v>
      </c>
      <c r="C163" s="11" t="s">
        <v>161</v>
      </c>
      <c r="D163" s="12">
        <v>28691.0</v>
      </c>
    </row>
    <row r="164" spans="1:4" customHeight="1" ht="130">
      <c r="A164"/>
      <c r="B164" s="10" t="str">
        <f>"26580"</f>
        <v>26580</v>
      </c>
      <c r="C164" s="11" t="s">
        <v>162</v>
      </c>
      <c r="D164" s="12">
        <v>28803.0</v>
      </c>
    </row>
    <row r="165" spans="1:4" customHeight="1" ht="130">
      <c r="A165"/>
      <c r="B165" s="10" t="str">
        <f>"26581"</f>
        <v>26581</v>
      </c>
      <c r="C165" s="11" t="s">
        <v>163</v>
      </c>
      <c r="D165" s="12">
        <v>23773.0</v>
      </c>
    </row>
    <row r="166" spans="1:4" customHeight="1" ht="130">
      <c r="A166"/>
      <c r="B166" s="10" t="str">
        <f>"26582"</f>
        <v>26582</v>
      </c>
      <c r="C166" s="11" t="s">
        <v>164</v>
      </c>
      <c r="D166" s="12">
        <v>27280.0</v>
      </c>
    </row>
    <row r="167" spans="1:4" customHeight="1" ht="130">
      <c r="A167"/>
      <c r="B167" s="10" t="str">
        <f>"26583"</f>
        <v>26583</v>
      </c>
      <c r="C167" s="11" t="s">
        <v>165</v>
      </c>
      <c r="D167" s="12">
        <v>26436.0</v>
      </c>
    </row>
    <row r="168" spans="1:4" customHeight="1" ht="130">
      <c r="A168"/>
      <c r="B168" s="10" t="str">
        <f>"26584"</f>
        <v>26584</v>
      </c>
      <c r="C168" s="11" t="s">
        <v>166</v>
      </c>
      <c r="D168" s="12">
        <v>28653.0</v>
      </c>
    </row>
    <row r="169" spans="1:4" customHeight="1" ht="130">
      <c r="A169"/>
      <c r="B169" s="10" t="str">
        <f>"26585"</f>
        <v>26585</v>
      </c>
      <c r="C169" s="11" t="s">
        <v>167</v>
      </c>
      <c r="D169" s="12">
        <v>29690.0</v>
      </c>
    </row>
    <row r="170" spans="1:4" customHeight="1" ht="130">
      <c r="A170"/>
      <c r="B170" s="10" t="str">
        <f>"26586"</f>
        <v>26586</v>
      </c>
      <c r="C170" s="11" t="s">
        <v>168</v>
      </c>
      <c r="D170" s="12">
        <v>31606.0</v>
      </c>
    </row>
    <row r="171" spans="1:4" customHeight="1" ht="130">
      <c r="A171"/>
      <c r="B171" s="10" t="str">
        <f>"26587"</f>
        <v>26587</v>
      </c>
      <c r="C171" s="11" t="s">
        <v>169</v>
      </c>
      <c r="D171" s="12">
        <v>33042.0</v>
      </c>
    </row>
    <row r="172" spans="1:4" customHeight="1" ht="130">
      <c r="A172"/>
      <c r="B172" s="10" t="str">
        <f>"26588"</f>
        <v>26588</v>
      </c>
      <c r="C172" s="11" t="s">
        <v>170</v>
      </c>
      <c r="D172" s="12">
        <v>25996.0</v>
      </c>
    </row>
    <row r="173" spans="1:4" customHeight="1" ht="130">
      <c r="A173"/>
      <c r="B173" s="10" t="str">
        <f>"26589"</f>
        <v>26589</v>
      </c>
      <c r="C173" s="11" t="s">
        <v>171</v>
      </c>
      <c r="D173" s="12">
        <v>32180.0</v>
      </c>
    </row>
    <row r="174" spans="1:4" customHeight="1" ht="130">
      <c r="A174"/>
      <c r="B174" s="10" t="str">
        <f>"26590"</f>
        <v>26590</v>
      </c>
      <c r="C174" s="11" t="s">
        <v>172</v>
      </c>
      <c r="D174" s="12">
        <v>34130.0</v>
      </c>
    </row>
    <row r="175" spans="1:4" customHeight="1" ht="130">
      <c r="A175"/>
      <c r="B175" s="10" t="str">
        <f>"26591"</f>
        <v>26591</v>
      </c>
      <c r="C175" s="11" t="s">
        <v>173</v>
      </c>
      <c r="D175" s="12">
        <v>32668.0</v>
      </c>
    </row>
    <row r="176" spans="1:4" customHeight="1" ht="130">
      <c r="A176"/>
      <c r="B176" s="10" t="str">
        <f>"26592"</f>
        <v>26592</v>
      </c>
      <c r="C176" s="11" t="s">
        <v>174</v>
      </c>
      <c r="D176" s="12">
        <v>39496.0</v>
      </c>
    </row>
    <row r="177" spans="1:4" customHeight="1" ht="130">
      <c r="A177"/>
      <c r="B177" s="10" t="str">
        <f>"26593"</f>
        <v>26593</v>
      </c>
      <c r="C177" s="11" t="s">
        <v>175</v>
      </c>
      <c r="D177" s="12">
        <v>35194.0</v>
      </c>
    </row>
    <row r="178" spans="1:4" customHeight="1" ht="130">
      <c r="A178"/>
      <c r="B178" s="10" t="str">
        <f>"26594"</f>
        <v>26594</v>
      </c>
      <c r="C178" s="11" t="s">
        <v>176</v>
      </c>
      <c r="D178" s="12">
        <v>34194.0</v>
      </c>
    </row>
    <row r="179" spans="1:4" customHeight="1" ht="130">
      <c r="A179"/>
      <c r="B179" s="10" t="str">
        <f>"26595"</f>
        <v>26595</v>
      </c>
      <c r="C179" s="11" t="s">
        <v>177</v>
      </c>
      <c r="D179" s="12">
        <v>34686.0</v>
      </c>
    </row>
    <row r="180" spans="1:4" customHeight="1" ht="130">
      <c r="A180"/>
      <c r="B180" s="10" t="str">
        <f>"26596"</f>
        <v>26596</v>
      </c>
      <c r="C180" s="11" t="s">
        <v>178</v>
      </c>
      <c r="D180" s="12">
        <v>36521.0</v>
      </c>
    </row>
    <row r="181" spans="1:4" customHeight="1" ht="130">
      <c r="A181"/>
      <c r="B181" s="10" t="str">
        <f>"26597"</f>
        <v>26597</v>
      </c>
      <c r="C181" s="11" t="s">
        <v>179</v>
      </c>
      <c r="D181" s="12">
        <v>35914.0</v>
      </c>
    </row>
    <row r="182" spans="1:4" customHeight="1" ht="130">
      <c r="A182"/>
      <c r="B182" s="10" t="str">
        <f>"26598"</f>
        <v>26598</v>
      </c>
      <c r="C182" s="11" t="s">
        <v>180</v>
      </c>
      <c r="D182" s="12">
        <v>38192.0</v>
      </c>
    </row>
    <row r="183" spans="1:4" customHeight="1" ht="130">
      <c r="A183"/>
      <c r="B183" s="10" t="str">
        <f>"26599"</f>
        <v>26599</v>
      </c>
      <c r="C183" s="11" t="s">
        <v>181</v>
      </c>
      <c r="D183" s="12">
        <v>38364.0</v>
      </c>
    </row>
    <row r="184" spans="1:4" customHeight="1" ht="130">
      <c r="A184"/>
      <c r="B184" s="10" t="str">
        <f>"26600"</f>
        <v>26600</v>
      </c>
      <c r="C184" s="11" t="s">
        <v>182</v>
      </c>
      <c r="D184" s="12">
        <v>38396.0</v>
      </c>
    </row>
    <row r="185" spans="1:4" customHeight="1" ht="130">
      <c r="A185"/>
      <c r="B185" s="10" t="str">
        <f>"26601"</f>
        <v>26601</v>
      </c>
      <c r="C185" s="11" t="s">
        <v>183</v>
      </c>
      <c r="D185" s="12">
        <v>40940.0</v>
      </c>
    </row>
    <row r="186" spans="1:4" customHeight="1" ht="130">
      <c r="A186"/>
      <c r="B186" s="10" t="str">
        <f>"26602"</f>
        <v>26602</v>
      </c>
      <c r="C186" s="11" t="s">
        <v>184</v>
      </c>
      <c r="D186" s="12">
        <v>40391.0</v>
      </c>
    </row>
    <row r="187" spans="1:4" customHeight="1" ht="130">
      <c r="A187"/>
      <c r="B187" s="10" t="str">
        <f>"26603"</f>
        <v>26603</v>
      </c>
      <c r="C187" s="11" t="s">
        <v>185</v>
      </c>
      <c r="D187" s="12">
        <v>46708.0</v>
      </c>
    </row>
    <row r="188" spans="1:4" customHeight="1" ht="130">
      <c r="A188"/>
      <c r="B188" s="10" t="str">
        <f>"26604"</f>
        <v>26604</v>
      </c>
      <c r="C188" s="11" t="s">
        <v>186</v>
      </c>
      <c r="D188" s="12">
        <v>41998.0</v>
      </c>
    </row>
    <row r="189" spans="1:4" customHeight="1" ht="130">
      <c r="A189"/>
      <c r="B189" s="10" t="str">
        <f>"26605"</f>
        <v>26605</v>
      </c>
      <c r="C189" s="11" t="s">
        <v>187</v>
      </c>
      <c r="D189" s="12">
        <v>45920.0</v>
      </c>
    </row>
    <row r="190" spans="1:4" customHeight="1" ht="130">
      <c r="A190"/>
      <c r="B190" s="10" t="str">
        <f>"26606"</f>
        <v>26606</v>
      </c>
      <c r="C190" s="11" t="s">
        <v>188</v>
      </c>
      <c r="D190" s="12">
        <v>61298.0</v>
      </c>
    </row>
    <row r="191" spans="1:4" customHeight="1" ht="130">
      <c r="A191"/>
      <c r="B191" s="10" t="str">
        <f>"26607"</f>
        <v>26607</v>
      </c>
      <c r="C191" s="11" t="s">
        <v>189</v>
      </c>
      <c r="D191" s="12">
        <v>62502.0</v>
      </c>
    </row>
    <row r="192" spans="1:4" customHeight="1" ht="130">
      <c r="A192"/>
      <c r="B192" s="10" t="str">
        <f>"26608"</f>
        <v>26608</v>
      </c>
      <c r="C192" s="11" t="s">
        <v>190</v>
      </c>
      <c r="D192" s="12">
        <v>71995.0</v>
      </c>
    </row>
    <row r="193" spans="1:4" customHeight="1" ht="130">
      <c r="A193"/>
      <c r="B193" s="10" t="str">
        <f>"26609"</f>
        <v>26609</v>
      </c>
      <c r="C193" s="11" t="s">
        <v>191</v>
      </c>
      <c r="D193" s="12">
        <v>83859.0</v>
      </c>
    </row>
    <row r="194" spans="1:4" customHeight="1" ht="130">
      <c r="A194"/>
      <c r="B194" s="10" t="str">
        <f>"26610"</f>
        <v>26610</v>
      </c>
      <c r="C194" s="11" t="s">
        <v>192</v>
      </c>
      <c r="D194" s="12">
        <v>121835.0</v>
      </c>
    </row>
    <row r="195" spans="1:4" customHeight="1" ht="130">
      <c r="A195"/>
      <c r="B195" s="10" t="str">
        <f>"26611"</f>
        <v>26611</v>
      </c>
      <c r="C195" s="11" t="s">
        <v>193</v>
      </c>
      <c r="D195" s="12">
        <v>133397.0</v>
      </c>
    </row>
    <row r="196" spans="1:4" customHeight="1" ht="130">
      <c r="A196"/>
      <c r="B196" s="10" t="str">
        <f>"26612"</f>
        <v>26612</v>
      </c>
      <c r="C196" s="11" t="s">
        <v>194</v>
      </c>
      <c r="D196" s="12">
        <v>147420.0</v>
      </c>
    </row>
    <row r="197" spans="1:4" customHeight="1" ht="130">
      <c r="A197"/>
      <c r="B197" s="10" t="str">
        <f>"26613"</f>
        <v>26613</v>
      </c>
      <c r="C197" s="11" t="s">
        <v>195</v>
      </c>
      <c r="D197" s="12">
        <v>73919.0</v>
      </c>
    </row>
    <row r="198" spans="1:4" customHeight="1" ht="130">
      <c r="A198"/>
      <c r="B198" s="10" t="str">
        <f>"26614"</f>
        <v>26614</v>
      </c>
      <c r="C198" s="11" t="s">
        <v>196</v>
      </c>
      <c r="D198" s="12">
        <v>74760.0</v>
      </c>
    </row>
    <row r="199" spans="1:4" customHeight="1" ht="130">
      <c r="A199"/>
      <c r="B199" s="10" t="str">
        <f>"26615"</f>
        <v>26615</v>
      </c>
      <c r="C199" s="11" t="s">
        <v>197</v>
      </c>
      <c r="D199" s="12">
        <v>84975.0</v>
      </c>
    </row>
    <row r="200" spans="1:4" customHeight="1" ht="130">
      <c r="A200"/>
      <c r="B200" s="10" t="str">
        <f>"26616"</f>
        <v>26616</v>
      </c>
      <c r="C200" s="11" t="s">
        <v>198</v>
      </c>
      <c r="D200" s="12">
        <v>91960.0</v>
      </c>
    </row>
    <row r="201" spans="1:4" customHeight="1" ht="130">
      <c r="A201"/>
      <c r="B201" s="10" t="str">
        <f>"26617"</f>
        <v>26617</v>
      </c>
      <c r="C201" s="11" t="s">
        <v>199</v>
      </c>
      <c r="D201" s="12">
        <v>137720.0</v>
      </c>
    </row>
    <row r="202" spans="1:4" customHeight="1" ht="130">
      <c r="A202"/>
      <c r="B202" s="10" t="str">
        <f>"26618"</f>
        <v>26618</v>
      </c>
      <c r="C202" s="11" t="s">
        <v>200</v>
      </c>
      <c r="D202" s="12">
        <v>149280.0</v>
      </c>
    </row>
    <row r="203" spans="1:4" customHeight="1" ht="130">
      <c r="A203"/>
      <c r="B203" s="10" t="str">
        <f>"26619"</f>
        <v>26619</v>
      </c>
      <c r="C203" s="11" t="s">
        <v>201</v>
      </c>
      <c r="D203" s="12">
        <v>161092.0</v>
      </c>
    </row>
    <row r="204" spans="1:4" customHeight="1" ht="130">
      <c r="A204"/>
      <c r="B204" s="10" t="str">
        <f>"26661"</f>
        <v>26661</v>
      </c>
      <c r="C204" s="11" t="s">
        <v>202</v>
      </c>
      <c r="D204" s="12">
        <v>31755.0</v>
      </c>
    </row>
    <row r="205" spans="1:4" customHeight="1" ht="130">
      <c r="A205"/>
      <c r="B205" s="10" t="str">
        <f>"26662"</f>
        <v>26662</v>
      </c>
      <c r="C205" s="11" t="s">
        <v>203</v>
      </c>
      <c r="D205" s="12">
        <v>34714.0</v>
      </c>
    </row>
    <row r="206" spans="1:4" customHeight="1" ht="130">
      <c r="A206"/>
      <c r="B206" s="10" t="str">
        <f>"26663"</f>
        <v>26663</v>
      </c>
      <c r="C206" s="11" t="s">
        <v>204</v>
      </c>
      <c r="D206" s="12">
        <v>37903.0</v>
      </c>
    </row>
    <row r="207" spans="1:4" customHeight="1" ht="130">
      <c r="A207"/>
      <c r="B207" s="10" t="str">
        <f>"26664"</f>
        <v>26664</v>
      </c>
      <c r="C207" s="11" t="s">
        <v>205</v>
      </c>
      <c r="D207" s="12">
        <v>41563.0</v>
      </c>
    </row>
    <row r="208" spans="1:4" customHeight="1" ht="130">
      <c r="A208"/>
      <c r="B208" s="10" t="str">
        <f>"26665"</f>
        <v>26665</v>
      </c>
      <c r="C208" s="11" t="s">
        <v>206</v>
      </c>
      <c r="D208" s="12">
        <v>47849.0</v>
      </c>
    </row>
    <row r="209" spans="1:4" customHeight="1" ht="130">
      <c r="A209"/>
      <c r="B209" s="10" t="str">
        <f>"26666"</f>
        <v>26666</v>
      </c>
      <c r="C209" s="11" t="s">
        <v>207</v>
      </c>
      <c r="D209" s="12">
        <v>51602.0</v>
      </c>
    </row>
    <row r="210" spans="1:4" customHeight="1" ht="130">
      <c r="A210"/>
      <c r="B210" s="10" t="str">
        <f>"26667"</f>
        <v>26667</v>
      </c>
      <c r="C210" s="11" t="s">
        <v>208</v>
      </c>
      <c r="D210" s="12">
        <v>54323.0</v>
      </c>
    </row>
    <row r="211" spans="1:4" customHeight="1" ht="130">
      <c r="A211"/>
      <c r="B211" s="10" t="str">
        <f>"26668"</f>
        <v>26668</v>
      </c>
      <c r="C211" s="11" t="s">
        <v>209</v>
      </c>
      <c r="D211" s="12">
        <v>84623.0</v>
      </c>
    </row>
    <row r="212" spans="1:4" customHeight="1" ht="130">
      <c r="A212"/>
      <c r="B212" s="10" t="str">
        <f>"26669"</f>
        <v>26669</v>
      </c>
      <c r="C212" s="11" t="s">
        <v>210</v>
      </c>
      <c r="D212" s="12">
        <v>91981.0</v>
      </c>
    </row>
    <row r="213" spans="1:4" customHeight="1" ht="130">
      <c r="A213"/>
      <c r="B213" s="10" t="str">
        <f>"26675"</f>
        <v>26675</v>
      </c>
      <c r="C213" s="11" t="s">
        <v>211</v>
      </c>
      <c r="D213" s="12">
        <v>189322.0</v>
      </c>
    </row>
    <row r="214" spans="1:4" customHeight="1" ht="130">
      <c r="A214"/>
      <c r="B214" s="10" t="str">
        <f>"26676"</f>
        <v>26676</v>
      </c>
      <c r="C214" s="11" t="s">
        <v>212</v>
      </c>
      <c r="D214" s="12">
        <v>222421.0</v>
      </c>
    </row>
    <row r="215" spans="1:4" customHeight="1" ht="130">
      <c r="A215"/>
      <c r="B215" s="10" t="str">
        <f>"26677"</f>
        <v>26677</v>
      </c>
      <c r="C215" s="11" t="s">
        <v>213</v>
      </c>
      <c r="D215" s="12">
        <v>254192.0</v>
      </c>
    </row>
    <row r="216" spans="1:4" customHeight="1" ht="130">
      <c r="A216"/>
      <c r="B216" s="10" t="str">
        <f>"26779"</f>
        <v>26779</v>
      </c>
      <c r="C216" s="11" t="s">
        <v>214</v>
      </c>
      <c r="D216" s="12">
        <v>37550.0</v>
      </c>
    </row>
    <row r="217" spans="1:4" customHeight="1" ht="130">
      <c r="A217"/>
      <c r="B217" s="10" t="str">
        <f>"26790"</f>
        <v>26790</v>
      </c>
      <c r="C217" s="11" t="s">
        <v>215</v>
      </c>
      <c r="D217" s="12">
        <v>105339.0</v>
      </c>
    </row>
    <row r="218" spans="1:4" customHeight="1" ht="130">
      <c r="A218"/>
      <c r="B218" s="10" t="str">
        <f>"27436"</f>
        <v>27436</v>
      </c>
      <c r="C218" s="11" t="s">
        <v>216</v>
      </c>
      <c r="D218" s="12">
        <v>71000.0</v>
      </c>
    </row>
    <row r="219" spans="1:4" customHeight="1" ht="130">
      <c r="A219"/>
      <c r="B219" s="10" t="str">
        <f>"27437"</f>
        <v>27437</v>
      </c>
      <c r="C219" s="11" t="s">
        <v>217</v>
      </c>
      <c r="D219" s="12">
        <v>69000.0</v>
      </c>
    </row>
    <row r="220" spans="1:4" customHeight="1" ht="130">
      <c r="A220"/>
      <c r="B220" s="10" t="str">
        <f>"27585"</f>
        <v>27585</v>
      </c>
      <c r="C220" s="11" t="s">
        <v>218</v>
      </c>
      <c r="D220" s="12">
        <v>26200.0</v>
      </c>
    </row>
    <row r="221" spans="1:4" customHeight="1" ht="130">
      <c r="A221"/>
      <c r="B221" s="10" t="str">
        <f>"27588"</f>
        <v>27588</v>
      </c>
      <c r="C221" s="11" t="s">
        <v>219</v>
      </c>
      <c r="D221" s="12">
        <v>34800.0</v>
      </c>
    </row>
    <row r="222" spans="1:4" customHeight="1" ht="130">
      <c r="A222"/>
      <c r="B222" s="10" t="str">
        <f>"27968"</f>
        <v>27968</v>
      </c>
      <c r="C222" s="11" t="s">
        <v>220</v>
      </c>
      <c r="D222" s="12">
        <v>74200.0</v>
      </c>
    </row>
    <row r="223" spans="1:4" customHeight="1" ht="130">
      <c r="A223"/>
      <c r="B223" s="10" t="str">
        <f>"28693"</f>
        <v>28693</v>
      </c>
      <c r="C223" s="11" t="s">
        <v>221</v>
      </c>
      <c r="D223" s="12">
        <v>39770.0</v>
      </c>
    </row>
    <row r="224" spans="1:4" customHeight="1" ht="130">
      <c r="A224"/>
      <c r="B224" s="10" t="str">
        <f>"28694"</f>
        <v>28694</v>
      </c>
      <c r="C224" s="11" t="s">
        <v>222</v>
      </c>
      <c r="D224" s="12">
        <v>44305.0</v>
      </c>
    </row>
    <row r="225" spans="1:4" customHeight="1" ht="130">
      <c r="A225"/>
      <c r="B225" s="10" t="str">
        <f>"28695"</f>
        <v>28695</v>
      </c>
      <c r="C225" s="11" t="s">
        <v>223</v>
      </c>
      <c r="D225" s="12">
        <v>44595.0</v>
      </c>
    </row>
    <row r="226" spans="1:4" customHeight="1" ht="130">
      <c r="A226"/>
      <c r="B226" s="10" t="str">
        <f>"28696"</f>
        <v>28696</v>
      </c>
      <c r="C226" s="11" t="s">
        <v>224</v>
      </c>
      <c r="D226" s="12">
        <v>49130.0</v>
      </c>
    </row>
    <row r="227" spans="1:4" customHeight="1" ht="130">
      <c r="A227"/>
      <c r="B227" s="10" t="str">
        <f>"28709"</f>
        <v>28709</v>
      </c>
      <c r="C227" s="11" t="s">
        <v>225</v>
      </c>
      <c r="D227" s="12">
        <v>48800.0</v>
      </c>
    </row>
    <row r="228" spans="1:4" customHeight="1" ht="130">
      <c r="A228"/>
      <c r="B228" s="10" t="str">
        <f>"28954"</f>
        <v>28954</v>
      </c>
      <c r="C228" s="11" t="s">
        <v>226</v>
      </c>
      <c r="D228" s="12">
        <v>60900.0</v>
      </c>
    </row>
    <row r="229" spans="1:4" customHeight="1" ht="130">
      <c r="A229"/>
      <c r="B229" s="10" t="str">
        <f>"28955"</f>
        <v>28955</v>
      </c>
      <c r="C229" s="11" t="s">
        <v>227</v>
      </c>
      <c r="D229" s="12">
        <v>63000.0</v>
      </c>
    </row>
    <row r="230" spans="1:4" customHeight="1" ht="130">
      <c r="A230"/>
      <c r="B230" s="10" t="str">
        <f>"28993"</f>
        <v>28993</v>
      </c>
      <c r="C230" s="11" t="s">
        <v>228</v>
      </c>
      <c r="D230" s="12">
        <v>62300.0</v>
      </c>
    </row>
    <row r="231" spans="1:4" customHeight="1" ht="130">
      <c r="A231"/>
      <c r="B231" s="10" t="str">
        <f>"29076"</f>
        <v>29076</v>
      </c>
      <c r="C231" s="11" t="s">
        <v>229</v>
      </c>
      <c r="D231" s="12">
        <v>58478.0</v>
      </c>
    </row>
    <row r="232" spans="1:4" customHeight="1" ht="130">
      <c r="A232"/>
      <c r="B232" s="10" t="str">
        <f>"29077"</f>
        <v>29077</v>
      </c>
      <c r="C232" s="11" t="s">
        <v>230</v>
      </c>
      <c r="D232" s="12">
        <v>67040.0</v>
      </c>
    </row>
    <row r="233" spans="1:4" customHeight="1" ht="130">
      <c r="A233"/>
      <c r="B233" s="10" t="str">
        <f>"29078"</f>
        <v>29078</v>
      </c>
      <c r="C233" s="11" t="s">
        <v>231</v>
      </c>
      <c r="D233" s="12">
        <v>74145.0</v>
      </c>
    </row>
    <row r="234" spans="1:4" customHeight="1" ht="130">
      <c r="A234"/>
      <c r="B234" s="10" t="str">
        <f>"29290"</f>
        <v>29290</v>
      </c>
      <c r="C234" s="11" t="s">
        <v>232</v>
      </c>
      <c r="D234" s="12">
        <v>105700.0</v>
      </c>
    </row>
    <row r="235" spans="1:4" customHeight="1" ht="130">
      <c r="A235"/>
      <c r="B235" s="10" t="str">
        <f>"29291"</f>
        <v>29291</v>
      </c>
      <c r="C235" s="11" t="s">
        <v>233</v>
      </c>
      <c r="D235" s="12">
        <v>119600.0</v>
      </c>
    </row>
    <row r="236" spans="1:4" customHeight="1" ht="130">
      <c r="A236"/>
      <c r="B236" s="10" t="str">
        <f>"29472"</f>
        <v>29472</v>
      </c>
      <c r="C236" s="11" t="s">
        <v>234</v>
      </c>
      <c r="D236" s="12">
        <v>70300.0</v>
      </c>
    </row>
    <row r="237" spans="1:4" customHeight="1" ht="130">
      <c r="A237"/>
      <c r="B237" s="10" t="str">
        <f>"29473"</f>
        <v>29473</v>
      </c>
      <c r="C237" s="11" t="s">
        <v>235</v>
      </c>
      <c r="D237" s="12">
        <v>76000.0</v>
      </c>
    </row>
    <row r="238" spans="1:4" customHeight="1" ht="130">
      <c r="A238"/>
      <c r="B238" s="10" t="str">
        <f>"29488"</f>
        <v>29488</v>
      </c>
      <c r="C238" s="11" t="s">
        <v>236</v>
      </c>
      <c r="D238" s="12">
        <v>64961.0</v>
      </c>
    </row>
    <row r="239" spans="1:4" customHeight="1" ht="130">
      <c r="A239"/>
      <c r="B239" s="10" t="str">
        <f>"29741"</f>
        <v>29741</v>
      </c>
      <c r="C239" s="11" t="s">
        <v>237</v>
      </c>
      <c r="D239" s="12">
        <v>23800.0</v>
      </c>
    </row>
    <row r="240" spans="1:4" customHeight="1" ht="130">
      <c r="A240"/>
      <c r="B240" s="10" t="str">
        <f>"29742"</f>
        <v>29742</v>
      </c>
      <c r="C240" s="11" t="s">
        <v>238</v>
      </c>
      <c r="D240" s="12">
        <v>26400.0</v>
      </c>
    </row>
    <row r="241" spans="1:4" customHeight="1" ht="130">
      <c r="A241"/>
      <c r="B241" s="10" t="str">
        <f>"29743"</f>
        <v>29743</v>
      </c>
      <c r="C241" s="11" t="s">
        <v>239</v>
      </c>
      <c r="D241" s="12">
        <v>30900.0</v>
      </c>
    </row>
    <row r="242" spans="1:4" customHeight="1" ht="130">
      <c r="A242"/>
      <c r="B242" s="10" t="str">
        <f>"29744"</f>
        <v>29744</v>
      </c>
      <c r="C242" s="11" t="s">
        <v>240</v>
      </c>
      <c r="D242" s="12">
        <v>33200.0</v>
      </c>
    </row>
    <row r="243" spans="1:4" customHeight="1" ht="130">
      <c r="A243"/>
      <c r="B243" s="10" t="str">
        <f>"29745"</f>
        <v>29745</v>
      </c>
      <c r="C243" s="11" t="s">
        <v>241</v>
      </c>
      <c r="D243" s="12">
        <v>57700.0</v>
      </c>
    </row>
    <row r="244" spans="1:4" customHeight="1" ht="130">
      <c r="A244"/>
      <c r="B244" s="10" t="str">
        <f>"29746"</f>
        <v>29746</v>
      </c>
      <c r="C244" s="11" t="s">
        <v>242</v>
      </c>
      <c r="D244" s="12">
        <v>58800.0</v>
      </c>
    </row>
    <row r="245" spans="1:4" customHeight="1" ht="130">
      <c r="A245"/>
      <c r="B245" s="10" t="str">
        <f>"29747"</f>
        <v>29747</v>
      </c>
      <c r="C245" s="11" t="s">
        <v>243</v>
      </c>
      <c r="D245" s="12">
        <v>73800.0</v>
      </c>
    </row>
    <row r="246" spans="1:4" customHeight="1" ht="130">
      <c r="A246"/>
      <c r="B246" s="10" t="str">
        <f>"29841"</f>
        <v>29841</v>
      </c>
      <c r="C246" s="11" t="s">
        <v>244</v>
      </c>
      <c r="D246" s="12">
        <v>87444.0</v>
      </c>
    </row>
    <row r="247" spans="1:4" customHeight="1" ht="130">
      <c r="A247"/>
      <c r="B247" s="10" t="str">
        <f>"29842"</f>
        <v>29842</v>
      </c>
      <c r="C247" s="11" t="s">
        <v>245</v>
      </c>
      <c r="D247" s="12">
        <v>80076.0</v>
      </c>
    </row>
    <row r="248" spans="1:4" customHeight="1" ht="130">
      <c r="A248"/>
      <c r="B248" s="10" t="str">
        <f>"29850"</f>
        <v>29850</v>
      </c>
      <c r="C248" s="11" t="s">
        <v>246</v>
      </c>
      <c r="D248" s="12">
        <v>52100.0</v>
      </c>
    </row>
    <row r="249" spans="1:4" customHeight="1" ht="130">
      <c r="A249"/>
      <c r="B249" s="10" t="str">
        <f>"29851"</f>
        <v>29851</v>
      </c>
      <c r="C249" s="11" t="s">
        <v>247</v>
      </c>
      <c r="D249" s="12">
        <v>50200.0</v>
      </c>
    </row>
    <row r="250" spans="1:4" customHeight="1" ht="130">
      <c r="A250"/>
      <c r="B250" s="10" t="str">
        <f>"29852"</f>
        <v>29852</v>
      </c>
      <c r="C250" s="11" t="s">
        <v>248</v>
      </c>
      <c r="D250" s="12">
        <v>50700.0</v>
      </c>
    </row>
    <row r="251" spans="1:4" customHeight="1" ht="130">
      <c r="A251"/>
      <c r="B251" s="10" t="str">
        <f>"29853"</f>
        <v>29853</v>
      </c>
      <c r="C251" s="11" t="s">
        <v>249</v>
      </c>
      <c r="D251" s="12">
        <v>51000.0</v>
      </c>
    </row>
    <row r="252" spans="1:4" customHeight="1" ht="130">
      <c r="A252"/>
      <c r="B252" s="10" t="str">
        <f>"29908"</f>
        <v>29908</v>
      </c>
      <c r="C252" s="11" t="s">
        <v>250</v>
      </c>
      <c r="D252" s="12">
        <v>24000.0</v>
      </c>
    </row>
    <row r="253" spans="1:4" customHeight="1" ht="130">
      <c r="A253"/>
      <c r="B253" s="10" t="str">
        <f>"29961"</f>
        <v>29961</v>
      </c>
      <c r="C253" s="11" t="s">
        <v>251</v>
      </c>
      <c r="D253" s="12">
        <v>26400.0</v>
      </c>
    </row>
    <row r="254" spans="1:4" customHeight="1" ht="130">
      <c r="A254"/>
      <c r="B254" s="10" t="str">
        <f>"29962"</f>
        <v>29962</v>
      </c>
      <c r="C254" s="11" t="s">
        <v>252</v>
      </c>
      <c r="D254" s="12">
        <v>30120.0</v>
      </c>
    </row>
    <row r="255" spans="1:4" customHeight="1" ht="130">
      <c r="A255"/>
      <c r="B255" s="10" t="str">
        <f>"29963"</f>
        <v>29963</v>
      </c>
      <c r="C255" s="11" t="s">
        <v>253</v>
      </c>
      <c r="D255" s="12">
        <v>33360.0</v>
      </c>
    </row>
    <row r="256" spans="1:4" customHeight="1" ht="130">
      <c r="A256"/>
      <c r="B256" s="10" t="str">
        <f>"29964"</f>
        <v>29964</v>
      </c>
      <c r="C256" s="11" t="s">
        <v>254</v>
      </c>
      <c r="D256" s="12">
        <v>36720.0</v>
      </c>
    </row>
    <row r="257" spans="1:4" customHeight="1" ht="130">
      <c r="A257"/>
      <c r="B257" s="10" t="str">
        <f>"30019"</f>
        <v>30019</v>
      </c>
      <c r="C257" s="11" t="s">
        <v>255</v>
      </c>
      <c r="D257" s="12">
        <v>15399.0</v>
      </c>
    </row>
    <row r="258" spans="1:4" customHeight="1" ht="130">
      <c r="A258"/>
      <c r="B258" s="10" t="str">
        <f>"30020"</f>
        <v>30020</v>
      </c>
      <c r="C258" s="11" t="s">
        <v>256</v>
      </c>
      <c r="D258" s="12">
        <v>16494.0</v>
      </c>
    </row>
    <row r="259" spans="1:4" customHeight="1" ht="130">
      <c r="A259"/>
      <c r="B259" s="10" t="str">
        <f>"30021"</f>
        <v>30021</v>
      </c>
      <c r="C259" s="11" t="s">
        <v>257</v>
      </c>
      <c r="D259" s="12">
        <v>20364.0</v>
      </c>
    </row>
    <row r="260" spans="1:4" customHeight="1" ht="130">
      <c r="A260"/>
      <c r="B260" s="10" t="str">
        <f>"30026"</f>
        <v>30026</v>
      </c>
      <c r="C260" s="11" t="s">
        <v>258</v>
      </c>
      <c r="D260" s="12">
        <v>21575.0</v>
      </c>
    </row>
    <row r="261" spans="1:4" customHeight="1" ht="130">
      <c r="A261"/>
      <c r="B261" s="10" t="str">
        <f>"30061"</f>
        <v>30061</v>
      </c>
      <c r="C261" s="11" t="s">
        <v>259</v>
      </c>
      <c r="D261" s="12">
        <v>115000.0</v>
      </c>
    </row>
    <row r="262" spans="1:4" customHeight="1" ht="130">
      <c r="A262"/>
      <c r="B262" s="10" t="str">
        <f>"30062"</f>
        <v>30062</v>
      </c>
      <c r="C262" s="11" t="s">
        <v>260</v>
      </c>
      <c r="D262" s="12">
        <v>30360.0</v>
      </c>
    </row>
    <row r="263" spans="1:4" customHeight="1" ht="130">
      <c r="A263"/>
      <c r="B263" s="10" t="str">
        <f>"30073"</f>
        <v>30073</v>
      </c>
      <c r="C263" s="11" t="s">
        <v>261</v>
      </c>
      <c r="D263" s="12">
        <v>23990.0</v>
      </c>
    </row>
    <row r="264" spans="1:4" customHeight="1" ht="130">
      <c r="A264"/>
      <c r="B264" s="10" t="str">
        <f>"30161"</f>
        <v>30161</v>
      </c>
      <c r="C264" s="11" t="s">
        <v>262</v>
      </c>
      <c r="D264" s="12">
        <v>23900.0</v>
      </c>
    </row>
    <row r="265" spans="1:4" customHeight="1" ht="130">
      <c r="A265"/>
      <c r="B265" s="10" t="str">
        <f>"30162"</f>
        <v>30162</v>
      </c>
      <c r="C265" s="11" t="s">
        <v>263</v>
      </c>
      <c r="D265" s="12">
        <v>23200.0</v>
      </c>
    </row>
    <row r="266" spans="1:4" customHeight="1" ht="130">
      <c r="A266"/>
      <c r="B266" s="10" t="str">
        <f>"30163"</f>
        <v>30163</v>
      </c>
      <c r="C266" s="11" t="s">
        <v>264</v>
      </c>
      <c r="D266" s="12">
        <v>27700.0</v>
      </c>
    </row>
    <row r="267" spans="1:4" customHeight="1" ht="130">
      <c r="A267"/>
      <c r="B267" s="10" t="str">
        <f>"30164"</f>
        <v>30164</v>
      </c>
      <c r="C267" s="11" t="s">
        <v>265</v>
      </c>
      <c r="D267" s="12">
        <v>32000.0</v>
      </c>
    </row>
    <row r="268" spans="1:4" customHeight="1" ht="130">
      <c r="A268"/>
      <c r="B268" s="10" t="str">
        <f>"30165"</f>
        <v>30165</v>
      </c>
      <c r="C268" s="11" t="s">
        <v>266</v>
      </c>
      <c r="D268" s="12">
        <v>33900.0</v>
      </c>
    </row>
    <row r="269" spans="1:4" customHeight="1" ht="130">
      <c r="A269"/>
      <c r="B269" s="10" t="str">
        <f>"30166"</f>
        <v>30166</v>
      </c>
      <c r="C269" s="11" t="s">
        <v>267</v>
      </c>
      <c r="D269" s="12">
        <v>23900.0</v>
      </c>
    </row>
    <row r="270" spans="1:4" customHeight="1" ht="130">
      <c r="A270"/>
      <c r="B270" s="10" t="str">
        <f>"30167"</f>
        <v>30167</v>
      </c>
      <c r="C270" s="11" t="s">
        <v>268</v>
      </c>
      <c r="D270" s="12">
        <v>27700.0</v>
      </c>
    </row>
    <row r="271" spans="1:4" customHeight="1" ht="130">
      <c r="A271"/>
      <c r="B271" s="10" t="str">
        <f>"30168"</f>
        <v>30168</v>
      </c>
      <c r="C271" s="11" t="s">
        <v>269</v>
      </c>
      <c r="D271" s="12">
        <v>32000.0</v>
      </c>
    </row>
    <row r="272" spans="1:4" customHeight="1" ht="130">
      <c r="A272"/>
      <c r="B272" s="10" t="str">
        <f>"30169"</f>
        <v>30169</v>
      </c>
      <c r="C272" s="11" t="s">
        <v>270</v>
      </c>
      <c r="D272" s="12">
        <v>33900.0</v>
      </c>
    </row>
    <row r="273" spans="1:4" customHeight="1" ht="130">
      <c r="A273"/>
      <c r="B273" s="10" t="str">
        <f>"30170"</f>
        <v>30170</v>
      </c>
      <c r="C273" s="11" t="s">
        <v>271</v>
      </c>
      <c r="D273" s="12">
        <v>34700.0</v>
      </c>
    </row>
    <row r="274" spans="1:4" customHeight="1" ht="130">
      <c r="A274"/>
      <c r="B274" s="10" t="str">
        <f>"30171"</f>
        <v>30171</v>
      </c>
      <c r="C274" s="11" t="s">
        <v>272</v>
      </c>
      <c r="D274" s="12">
        <v>44600.0</v>
      </c>
    </row>
    <row r="275" spans="1:4" customHeight="1" ht="130">
      <c r="A275"/>
      <c r="B275" s="10" t="str">
        <f>"30172"</f>
        <v>30172</v>
      </c>
      <c r="C275" s="11" t="s">
        <v>273</v>
      </c>
      <c r="D275" s="12">
        <v>29600.0</v>
      </c>
    </row>
    <row r="276" spans="1:4" customHeight="1" ht="130">
      <c r="A276"/>
      <c r="B276" s="10" t="str">
        <f>"30173"</f>
        <v>30173</v>
      </c>
      <c r="C276" s="11" t="s">
        <v>274</v>
      </c>
      <c r="D276" s="12">
        <v>37100.0</v>
      </c>
    </row>
    <row r="277" spans="1:4" customHeight="1" ht="130">
      <c r="A277"/>
      <c r="B277" s="10" t="str">
        <f>"30277"</f>
        <v>30277</v>
      </c>
      <c r="C277" s="11" t="s">
        <v>275</v>
      </c>
      <c r="D277" s="12">
        <v>25000.0</v>
      </c>
    </row>
    <row r="278" spans="1:4" customHeight="1" ht="130">
      <c r="A278"/>
      <c r="B278" s="10" t="str">
        <f>"30278"</f>
        <v>30278</v>
      </c>
      <c r="C278" s="11" t="s">
        <v>276</v>
      </c>
      <c r="D278" s="12">
        <v>32400.0</v>
      </c>
    </row>
    <row r="279" spans="1:4" customHeight="1" ht="130">
      <c r="A279"/>
      <c r="B279" s="10" t="str">
        <f>"30281"</f>
        <v>30281</v>
      </c>
      <c r="C279" s="11" t="s">
        <v>277</v>
      </c>
      <c r="D279" s="12">
        <v>29600.0</v>
      </c>
    </row>
    <row r="280" spans="1:4" customHeight="1" ht="130">
      <c r="A280"/>
      <c r="B280" s="10" t="str">
        <f>"30282"</f>
        <v>30282</v>
      </c>
      <c r="C280" s="11" t="s">
        <v>278</v>
      </c>
      <c r="D280" s="12">
        <v>33410.0</v>
      </c>
    </row>
    <row r="281" spans="1:4" customHeight="1" ht="130">
      <c r="A281"/>
      <c r="B281" s="10" t="str">
        <f>"30283"</f>
        <v>30283</v>
      </c>
      <c r="C281" s="11" t="s">
        <v>279</v>
      </c>
      <c r="D281" s="12">
        <v>37650.0</v>
      </c>
    </row>
    <row r="282" spans="1:4" customHeight="1" ht="130">
      <c r="A282"/>
      <c r="B282" s="10" t="str">
        <f>"30476"</f>
        <v>30476</v>
      </c>
      <c r="C282" s="11" t="s">
        <v>280</v>
      </c>
      <c r="D282" s="12">
        <v>45600.0</v>
      </c>
    </row>
    <row r="283" spans="1:4" customHeight="1" ht="130">
      <c r="A283"/>
      <c r="B283" s="10" t="str">
        <f>"30536"</f>
        <v>30536</v>
      </c>
      <c r="C283" s="11" t="s">
        <v>281</v>
      </c>
      <c r="D283" s="12">
        <v>69400.0</v>
      </c>
    </row>
    <row r="284" spans="1:4" customHeight="1" ht="130">
      <c r="A284"/>
      <c r="B284" s="10" t="str">
        <f>"30581"</f>
        <v>30581</v>
      </c>
      <c r="C284" s="11" t="s">
        <v>282</v>
      </c>
      <c r="D284" s="12">
        <v>49240.0</v>
      </c>
    </row>
    <row r="285" spans="1:4" customHeight="1" ht="130">
      <c r="A285"/>
      <c r="B285" s="10" t="str">
        <f>"30582"</f>
        <v>30582</v>
      </c>
      <c r="C285" s="11" t="s">
        <v>283</v>
      </c>
      <c r="D285" s="12">
        <v>57590.0</v>
      </c>
    </row>
    <row r="286" spans="1:4" customHeight="1" ht="130">
      <c r="A286"/>
      <c r="B286" s="10" t="str">
        <f>"30583"</f>
        <v>30583</v>
      </c>
      <c r="C286" s="11" t="s">
        <v>284</v>
      </c>
      <c r="D286" s="12">
        <v>57600.0</v>
      </c>
    </row>
    <row r="287" spans="1:4" customHeight="1" ht="130">
      <c r="A287"/>
      <c r="B287" s="10" t="str">
        <f>"30823"</f>
        <v>30823</v>
      </c>
      <c r="C287" s="11" t="s">
        <v>285</v>
      </c>
      <c r="D287" s="12">
        <v>48700.0</v>
      </c>
    </row>
    <row r="288" spans="1:4" customHeight="1" ht="130">
      <c r="A288"/>
      <c r="B288" s="10" t="str">
        <f>"30944"</f>
        <v>30944</v>
      </c>
      <c r="C288" s="11" t="s">
        <v>286</v>
      </c>
      <c r="D288" s="12">
        <v>30900.0</v>
      </c>
    </row>
    <row r="289" spans="1:4" customHeight="1" ht="130">
      <c r="A289"/>
      <c r="B289" s="10" t="str">
        <f>"30945"</f>
        <v>30945</v>
      </c>
      <c r="C289" s="11" t="s">
        <v>287</v>
      </c>
      <c r="D289" s="12">
        <v>27900.0</v>
      </c>
    </row>
    <row r="290" spans="1:4" customHeight="1" ht="130">
      <c r="A290"/>
      <c r="B290" s="10" t="str">
        <f>"31112"</f>
        <v>31112</v>
      </c>
      <c r="C290" s="11" t="s">
        <v>288</v>
      </c>
      <c r="D290" s="12">
        <v>54400.0</v>
      </c>
    </row>
    <row r="291" spans="1:4" customHeight="1" ht="130">
      <c r="A291"/>
      <c r="B291" s="10" t="str">
        <f>"31221"</f>
        <v>31221</v>
      </c>
      <c r="C291" s="11" t="s">
        <v>289</v>
      </c>
      <c r="D291" s="12">
        <v>221300.0</v>
      </c>
    </row>
    <row r="292" spans="1:4" customHeight="1" ht="130">
      <c r="A292"/>
      <c r="B292" s="10" t="str">
        <f>"31284"</f>
        <v>31284</v>
      </c>
      <c r="C292" s="11" t="s">
        <v>290</v>
      </c>
      <c r="D292" s="12">
        <v>57200.0</v>
      </c>
    </row>
    <row r="293" spans="1:4" customHeight="1" ht="130">
      <c r="A293"/>
      <c r="B293" s="10" t="str">
        <f>"31431"</f>
        <v>31431</v>
      </c>
      <c r="C293" s="11" t="s">
        <v>291</v>
      </c>
      <c r="D293" s="12">
        <v>27720.0</v>
      </c>
    </row>
    <row r="294" spans="1:4" customHeight="1" ht="130">
      <c r="A294"/>
      <c r="B294" s="10" t="str">
        <f>"31432"</f>
        <v>31432</v>
      </c>
      <c r="C294" s="11" t="s">
        <v>292</v>
      </c>
      <c r="D294" s="12">
        <v>28380.0</v>
      </c>
    </row>
    <row r="295" spans="1:4" customHeight="1" ht="130">
      <c r="A295"/>
      <c r="B295" s="10" t="str">
        <f>"31464"</f>
        <v>31464</v>
      </c>
      <c r="C295" s="11" t="s">
        <v>293</v>
      </c>
      <c r="D295" s="12">
        <v>22080.0</v>
      </c>
    </row>
    <row r="296" spans="1:4" customHeight="1" ht="130">
      <c r="A296"/>
      <c r="B296" s="10" t="str">
        <f>"31505"</f>
        <v>31505</v>
      </c>
      <c r="C296" s="11" t="s">
        <v>294</v>
      </c>
      <c r="D296" s="12">
        <v>25800.0</v>
      </c>
    </row>
    <row r="297" spans="1:4" customHeight="1" ht="130">
      <c r="A297"/>
      <c r="B297" s="10" t="str">
        <f>"31506"</f>
        <v>31506</v>
      </c>
      <c r="C297" s="11" t="s">
        <v>295</v>
      </c>
      <c r="D297" s="12">
        <v>29040.0</v>
      </c>
    </row>
    <row r="298" spans="1:4" customHeight="1" ht="130">
      <c r="A298"/>
      <c r="B298" s="10" t="str">
        <f>"31507"</f>
        <v>31507</v>
      </c>
      <c r="C298" s="11" t="s">
        <v>296</v>
      </c>
      <c r="D298" s="12">
        <v>32400.0</v>
      </c>
    </row>
    <row r="299" spans="1:4" customHeight="1" ht="130">
      <c r="A299"/>
      <c r="B299" s="10" t="str">
        <f>"31549"</f>
        <v>31549</v>
      </c>
      <c r="C299" s="11" t="s">
        <v>297</v>
      </c>
      <c r="D299" s="12">
        <v>30200.0</v>
      </c>
    </row>
    <row r="300" spans="1:4" customHeight="1" ht="130">
      <c r="A300"/>
      <c r="B300" s="10" t="str">
        <f>"31550"</f>
        <v>31550</v>
      </c>
      <c r="C300" s="11" t="s">
        <v>298</v>
      </c>
      <c r="D300" s="12">
        <v>34010.0</v>
      </c>
    </row>
    <row r="301" spans="1:4" customHeight="1" ht="130">
      <c r="A301"/>
      <c r="B301" s="10" t="str">
        <f>"31775"</f>
        <v>31775</v>
      </c>
      <c r="C301" s="11" t="s">
        <v>299</v>
      </c>
      <c r="D301" s="12">
        <v>48795.0</v>
      </c>
    </row>
    <row r="302" spans="1:4" customHeight="1" ht="130">
      <c r="A302"/>
      <c r="B302" s="10" t="str">
        <f>"31786"</f>
        <v>31786</v>
      </c>
      <c r="C302" s="11" t="s">
        <v>300</v>
      </c>
      <c r="D302" s="12">
        <v>25536.0</v>
      </c>
    </row>
    <row r="303" spans="1:4" customHeight="1" ht="130">
      <c r="A303"/>
      <c r="B303" s="10" t="str">
        <f>"31787"</f>
        <v>31787</v>
      </c>
      <c r="C303" s="11" t="s">
        <v>301</v>
      </c>
      <c r="D303" s="12">
        <v>27372.0</v>
      </c>
    </row>
    <row r="304" spans="1:4" customHeight="1" ht="130">
      <c r="A304"/>
      <c r="B304" s="10" t="str">
        <f>"31788"</f>
        <v>31788</v>
      </c>
      <c r="C304" s="11" t="s">
        <v>302</v>
      </c>
      <c r="D304" s="12">
        <v>29208.0</v>
      </c>
    </row>
    <row r="305" spans="1:4" customHeight="1" ht="130">
      <c r="A305"/>
      <c r="B305" s="10" t="str">
        <f>"31789"</f>
        <v>31789</v>
      </c>
      <c r="C305" s="11" t="s">
        <v>303</v>
      </c>
      <c r="D305" s="12">
        <v>30660.0</v>
      </c>
    </row>
    <row r="306" spans="1:4" customHeight="1" ht="130">
      <c r="A306"/>
      <c r="B306" s="10" t="str">
        <f>"31790"</f>
        <v>31790</v>
      </c>
      <c r="C306" s="11" t="s">
        <v>304</v>
      </c>
      <c r="D306" s="12">
        <v>42876.0</v>
      </c>
    </row>
    <row r="307" spans="1:4" customHeight="1" ht="130">
      <c r="A307"/>
      <c r="B307" s="10" t="str">
        <f>"31792"</f>
        <v>31792</v>
      </c>
      <c r="C307" s="11" t="s">
        <v>305</v>
      </c>
      <c r="D307" s="12">
        <v>36468.0</v>
      </c>
    </row>
    <row r="308" spans="1:4" customHeight="1" ht="130">
      <c r="A308"/>
      <c r="B308" s="10" t="str">
        <f>"31803"</f>
        <v>31803</v>
      </c>
      <c r="C308" s="11" t="s">
        <v>306</v>
      </c>
      <c r="D308" s="12">
        <v>16608.0</v>
      </c>
    </row>
    <row r="309" spans="1:4" customHeight="1" ht="130">
      <c r="A309"/>
      <c r="B309" s="10" t="str">
        <f>"31804"</f>
        <v>31804</v>
      </c>
      <c r="C309" s="11" t="s">
        <v>307</v>
      </c>
      <c r="D309" s="12">
        <v>18828.0</v>
      </c>
    </row>
    <row r="310" spans="1:4" customHeight="1" ht="130">
      <c r="A310"/>
      <c r="B310" s="10" t="str">
        <f>"31805"</f>
        <v>31805</v>
      </c>
      <c r="C310" s="11" t="s">
        <v>308</v>
      </c>
      <c r="D310" s="12">
        <v>21648.0</v>
      </c>
    </row>
    <row r="311" spans="1:4" customHeight="1" ht="130">
      <c r="A311"/>
      <c r="B311" s="10" t="str">
        <f>"31913"</f>
        <v>31913</v>
      </c>
      <c r="C311" s="11" t="s">
        <v>309</v>
      </c>
      <c r="D311" s="12">
        <v>16700.0</v>
      </c>
    </row>
    <row r="312" spans="1:4" customHeight="1" ht="130">
      <c r="A312"/>
      <c r="B312" s="10" t="str">
        <f>"31914"</f>
        <v>31914</v>
      </c>
      <c r="C312" s="11" t="s">
        <v>310</v>
      </c>
      <c r="D312" s="12">
        <v>17000.0</v>
      </c>
    </row>
    <row r="313" spans="1:4" customHeight="1" ht="130">
      <c r="A313"/>
      <c r="B313" s="10" t="str">
        <f>"31930"</f>
        <v>31930</v>
      </c>
      <c r="C313" s="11" t="s">
        <v>311</v>
      </c>
      <c r="D313" s="12">
        <v>16488.0</v>
      </c>
    </row>
    <row r="314" spans="1:4" customHeight="1" ht="130">
      <c r="A314"/>
      <c r="B314" s="10" t="str">
        <f>"31931"</f>
        <v>31931</v>
      </c>
      <c r="C314" s="11" t="s">
        <v>312</v>
      </c>
      <c r="D314" s="12">
        <v>21828.0</v>
      </c>
    </row>
    <row r="315" spans="1:4" customHeight="1" ht="130">
      <c r="A315"/>
      <c r="B315" s="10" t="str">
        <f>"31932"</f>
        <v>31932</v>
      </c>
      <c r="C315" s="11" t="s">
        <v>313</v>
      </c>
      <c r="D315" s="12">
        <v>35892.0</v>
      </c>
    </row>
    <row r="316" spans="1:4" customHeight="1" ht="130">
      <c r="A316"/>
      <c r="B316" s="10" t="str">
        <f>"31933"</f>
        <v>31933</v>
      </c>
      <c r="C316" s="11" t="s">
        <v>314</v>
      </c>
      <c r="D316" s="12">
        <v>36132.0</v>
      </c>
    </row>
    <row r="317" spans="1:4" customHeight="1" ht="130">
      <c r="A317"/>
      <c r="B317" s="10" t="str">
        <f>"31934"</f>
        <v>31934</v>
      </c>
      <c r="C317" s="11" t="s">
        <v>315</v>
      </c>
      <c r="D317" s="12">
        <v>42156.0</v>
      </c>
    </row>
    <row r="318" spans="1:4" customHeight="1" ht="130">
      <c r="A318"/>
      <c r="B318" s="10" t="str">
        <f>"31937"</f>
        <v>31937</v>
      </c>
      <c r="C318" s="11" t="s">
        <v>316</v>
      </c>
      <c r="D318" s="12">
        <v>25092.0</v>
      </c>
    </row>
    <row r="319" spans="1:4" customHeight="1" ht="130">
      <c r="A319"/>
      <c r="B319" s="10" t="str">
        <f>"31938"</f>
        <v>31938</v>
      </c>
      <c r="C319" s="11" t="s">
        <v>317</v>
      </c>
      <c r="D319" s="12">
        <v>28620.0</v>
      </c>
    </row>
    <row r="320" spans="1:4" customHeight="1" ht="130">
      <c r="A320"/>
      <c r="B320" s="10" t="str">
        <f>"31939"</f>
        <v>31939</v>
      </c>
      <c r="C320" s="11" t="s">
        <v>318</v>
      </c>
      <c r="D320" s="12">
        <v>42780.0</v>
      </c>
    </row>
    <row r="321" spans="1:4" customHeight="1" ht="130">
      <c r="A321"/>
      <c r="B321" s="10" t="str">
        <f>"31940"</f>
        <v>31940</v>
      </c>
      <c r="C321" s="11" t="s">
        <v>319</v>
      </c>
      <c r="D321" s="12">
        <v>43020.0</v>
      </c>
    </row>
    <row r="322" spans="1:4" customHeight="1" ht="130">
      <c r="A322"/>
      <c r="B322" s="10" t="str">
        <f>"31941"</f>
        <v>31941</v>
      </c>
      <c r="C322" s="11" t="s">
        <v>320</v>
      </c>
      <c r="D322" s="12">
        <v>50508.0</v>
      </c>
    </row>
    <row r="323" spans="1:4" customHeight="1" ht="130">
      <c r="A323"/>
      <c r="B323" s="10" t="str">
        <f>"31942"</f>
        <v>31942</v>
      </c>
      <c r="C323" s="11" t="s">
        <v>321</v>
      </c>
      <c r="D323" s="12">
        <v>21624.0</v>
      </c>
    </row>
    <row r="324" spans="1:4" customHeight="1" ht="130">
      <c r="A324"/>
      <c r="B324" s="10" t="str">
        <f>"31943"</f>
        <v>31943</v>
      </c>
      <c r="C324" s="11" t="s">
        <v>322</v>
      </c>
      <c r="D324" s="12">
        <v>21744.0</v>
      </c>
    </row>
    <row r="325" spans="1:4" customHeight="1" ht="130">
      <c r="A325"/>
      <c r="B325" s="10" t="str">
        <f>"31944"</f>
        <v>31944</v>
      </c>
      <c r="C325" s="11" t="s">
        <v>323</v>
      </c>
      <c r="D325" s="12">
        <v>23712.0</v>
      </c>
    </row>
    <row r="326" spans="1:4" customHeight="1" ht="130">
      <c r="A326"/>
      <c r="B326" s="10" t="str">
        <f>"31945"</f>
        <v>31945</v>
      </c>
      <c r="C326" s="11" t="s">
        <v>324</v>
      </c>
      <c r="D326" s="12">
        <v>27552.0</v>
      </c>
    </row>
    <row r="327" spans="1:4" customHeight="1" ht="130">
      <c r="A327"/>
      <c r="B327" s="10" t="str">
        <f>"31946"</f>
        <v>31946</v>
      </c>
      <c r="C327" s="11" t="s">
        <v>325</v>
      </c>
      <c r="D327" s="12">
        <v>27732.0</v>
      </c>
    </row>
    <row r="328" spans="1:4" customHeight="1" ht="130">
      <c r="A328"/>
      <c r="B328" s="10" t="str">
        <f>"31948"</f>
        <v>31948</v>
      </c>
      <c r="C328" s="11" t="s">
        <v>326</v>
      </c>
      <c r="D328" s="12">
        <v>39660.0</v>
      </c>
    </row>
    <row r="329" spans="1:4" customHeight="1" ht="130">
      <c r="A329"/>
      <c r="B329" s="10" t="str">
        <f>"31949"</f>
        <v>31949</v>
      </c>
      <c r="C329" s="11" t="s">
        <v>327</v>
      </c>
      <c r="D329" s="12">
        <v>26988.0</v>
      </c>
    </row>
    <row r="330" spans="1:4" customHeight="1" ht="130">
      <c r="A330"/>
      <c r="B330" s="10" t="str">
        <f>"31950"</f>
        <v>31950</v>
      </c>
      <c r="C330" s="11" t="s">
        <v>328</v>
      </c>
      <c r="D330" s="12">
        <v>29020.0</v>
      </c>
    </row>
    <row r="331" spans="1:4" customHeight="1" ht="130">
      <c r="A331"/>
      <c r="B331" s="10" t="str">
        <f>"31951"</f>
        <v>31951</v>
      </c>
      <c r="C331" s="11" t="s">
        <v>329</v>
      </c>
      <c r="D331" s="12">
        <v>33384.0</v>
      </c>
    </row>
    <row r="332" spans="1:4" customHeight="1" ht="130">
      <c r="A332"/>
      <c r="B332" s="10" t="str">
        <f>"31952"</f>
        <v>31952</v>
      </c>
      <c r="C332" s="11" t="s">
        <v>330</v>
      </c>
      <c r="D332" s="12">
        <v>33564.0</v>
      </c>
    </row>
    <row r="333" spans="1:4" customHeight="1" ht="130">
      <c r="A333"/>
      <c r="B333" s="10" t="str">
        <f>"31954"</f>
        <v>31954</v>
      </c>
      <c r="C333" s="11" t="s">
        <v>331</v>
      </c>
      <c r="D333" s="12">
        <v>24528.0</v>
      </c>
    </row>
    <row r="334" spans="1:4" customHeight="1" ht="130">
      <c r="A334"/>
      <c r="B334" s="10" t="str">
        <f>"31955"</f>
        <v>31955</v>
      </c>
      <c r="C334" s="11" t="s">
        <v>332</v>
      </c>
      <c r="D334" s="12">
        <v>26388.0</v>
      </c>
    </row>
    <row r="335" spans="1:4" customHeight="1" ht="130">
      <c r="A335"/>
      <c r="B335" s="10" t="str">
        <f>"31956"</f>
        <v>31956</v>
      </c>
      <c r="C335" s="11" t="s">
        <v>333</v>
      </c>
      <c r="D335" s="12">
        <v>30192.0</v>
      </c>
    </row>
    <row r="336" spans="1:4" customHeight="1" ht="130">
      <c r="A336"/>
      <c r="B336" s="10" t="str">
        <f>"31957"</f>
        <v>31957</v>
      </c>
      <c r="C336" s="11" t="s">
        <v>334</v>
      </c>
      <c r="D336" s="12">
        <v>30372.0</v>
      </c>
    </row>
    <row r="337" spans="1:4" customHeight="1" ht="130">
      <c r="A337"/>
      <c r="B337" s="10" t="str">
        <f>"31958"</f>
        <v>31958</v>
      </c>
      <c r="C337" s="11" t="s">
        <v>335</v>
      </c>
      <c r="D337" s="12">
        <v>43512.0</v>
      </c>
    </row>
    <row r="338" spans="1:4" customHeight="1" ht="130">
      <c r="A338"/>
      <c r="B338" s="10" t="str">
        <f>"31959"</f>
        <v>31959</v>
      </c>
      <c r="C338" s="11" t="s">
        <v>336</v>
      </c>
      <c r="D338" s="12">
        <v>29736.0</v>
      </c>
    </row>
    <row r="339" spans="1:4" customHeight="1" ht="130">
      <c r="A339"/>
      <c r="B339" s="10" t="str">
        <f>"31962"</f>
        <v>31962</v>
      </c>
      <c r="C339" s="11" t="s">
        <v>337</v>
      </c>
      <c r="D339" s="12">
        <v>31680.0</v>
      </c>
    </row>
    <row r="340" spans="1:4" customHeight="1" ht="130">
      <c r="A340"/>
      <c r="B340" s="10" t="str">
        <f>"31963"</f>
        <v>31963</v>
      </c>
      <c r="C340" s="11" t="s">
        <v>338</v>
      </c>
      <c r="D340" s="12">
        <v>35988.0</v>
      </c>
    </row>
    <row r="341" spans="1:4" customHeight="1" ht="130">
      <c r="A341"/>
      <c r="B341" s="10" t="str">
        <f>"31964"</f>
        <v>31964</v>
      </c>
      <c r="C341" s="11" t="s">
        <v>339</v>
      </c>
      <c r="D341" s="12">
        <v>36168.0</v>
      </c>
    </row>
    <row r="342" spans="1:4" customHeight="1" ht="130">
      <c r="A342"/>
      <c r="B342" s="10" t="str">
        <f>"31965"</f>
        <v>31965</v>
      </c>
      <c r="C342" s="11" t="s">
        <v>340</v>
      </c>
      <c r="D342" s="12">
        <v>49044.0</v>
      </c>
    </row>
    <row r="343" spans="1:4" customHeight="1" ht="130">
      <c r="A343"/>
      <c r="B343" s="10" t="str">
        <f>"31967"</f>
        <v>31967</v>
      </c>
      <c r="C343" s="11" t="s">
        <v>341</v>
      </c>
      <c r="D343" s="12">
        <v>25896.0</v>
      </c>
    </row>
    <row r="344" spans="1:4" customHeight="1" ht="130">
      <c r="A344"/>
      <c r="B344" s="10" t="str">
        <f>"31968"</f>
        <v>31968</v>
      </c>
      <c r="C344" s="11" t="s">
        <v>342</v>
      </c>
      <c r="D344" s="12">
        <v>27528.0</v>
      </c>
    </row>
    <row r="345" spans="1:4" customHeight="1" ht="130">
      <c r="A345"/>
      <c r="B345" s="10" t="str">
        <f>"31969"</f>
        <v>31969</v>
      </c>
      <c r="C345" s="11" t="s">
        <v>343</v>
      </c>
      <c r="D345" s="12">
        <v>28356.0</v>
      </c>
    </row>
    <row r="346" spans="1:4" customHeight="1" ht="130">
      <c r="A346"/>
      <c r="B346" s="10" t="str">
        <f>"31970"</f>
        <v>31970</v>
      </c>
      <c r="C346" s="11" t="s">
        <v>344</v>
      </c>
      <c r="D346" s="12">
        <v>31332.0</v>
      </c>
    </row>
    <row r="347" spans="1:4" customHeight="1" ht="130">
      <c r="A347"/>
      <c r="B347" s="10" t="str">
        <f>"31971"</f>
        <v>31971</v>
      </c>
      <c r="C347" s="11" t="s">
        <v>345</v>
      </c>
      <c r="D347" s="12">
        <v>34176.0</v>
      </c>
    </row>
    <row r="348" spans="1:4" customHeight="1" ht="130">
      <c r="A348"/>
      <c r="B348" s="10" t="str">
        <f>"31974"</f>
        <v>31974</v>
      </c>
      <c r="C348" s="11" t="s">
        <v>346</v>
      </c>
      <c r="D348" s="12">
        <v>25896.0</v>
      </c>
    </row>
    <row r="349" spans="1:4" customHeight="1" ht="130">
      <c r="A349"/>
      <c r="B349" s="10" t="str">
        <f>"31975"</f>
        <v>31975</v>
      </c>
      <c r="C349" s="11" t="s">
        <v>347</v>
      </c>
      <c r="D349" s="12">
        <v>27528.0</v>
      </c>
    </row>
    <row r="350" spans="1:4" customHeight="1" ht="130">
      <c r="A350"/>
      <c r="B350" s="10" t="str">
        <f>"31976"</f>
        <v>31976</v>
      </c>
      <c r="C350" s="11" t="s">
        <v>348</v>
      </c>
      <c r="D350" s="12">
        <v>28356.0</v>
      </c>
    </row>
    <row r="351" spans="1:4" customHeight="1" ht="130">
      <c r="A351"/>
      <c r="B351" s="10" t="str">
        <f>"31977"</f>
        <v>31977</v>
      </c>
      <c r="C351" s="11" t="s">
        <v>349</v>
      </c>
      <c r="D351" s="12">
        <v>31332.0</v>
      </c>
    </row>
    <row r="352" spans="1:4" customHeight="1" ht="130">
      <c r="A352"/>
      <c r="B352" s="10" t="str">
        <f>"31978"</f>
        <v>31978</v>
      </c>
      <c r="C352" s="11" t="s">
        <v>350</v>
      </c>
      <c r="D352" s="12">
        <v>34176.0</v>
      </c>
    </row>
    <row r="353" spans="1:4" customHeight="1" ht="130">
      <c r="A353"/>
      <c r="B353" s="10" t="str">
        <f>"31982"</f>
        <v>31982</v>
      </c>
      <c r="C353" s="11" t="s">
        <v>351</v>
      </c>
      <c r="D353" s="12">
        <v>29844.0</v>
      </c>
    </row>
    <row r="354" spans="1:4" customHeight="1" ht="130">
      <c r="A354"/>
      <c r="B354" s="10" t="str">
        <f>"31983"</f>
        <v>31983</v>
      </c>
      <c r="C354" s="11" t="s">
        <v>352</v>
      </c>
      <c r="D354" s="12">
        <v>30948.0</v>
      </c>
    </row>
    <row r="355" spans="1:4" customHeight="1" ht="130">
      <c r="A355"/>
      <c r="B355" s="10" t="str">
        <f>"31984"</f>
        <v>31984</v>
      </c>
      <c r="C355" s="11" t="s">
        <v>353</v>
      </c>
      <c r="D355" s="12">
        <v>32868.0</v>
      </c>
    </row>
    <row r="356" spans="1:4" customHeight="1" ht="130">
      <c r="A356"/>
      <c r="B356" s="10" t="str">
        <f>"31985"</f>
        <v>31985</v>
      </c>
      <c r="C356" s="11" t="s">
        <v>354</v>
      </c>
      <c r="D356" s="12">
        <v>36492.0</v>
      </c>
    </row>
    <row r="357" spans="1:4" customHeight="1" ht="130">
      <c r="A357"/>
      <c r="B357" s="10" t="str">
        <f>"31987"</f>
        <v>31987</v>
      </c>
      <c r="C357" s="11" t="s">
        <v>355</v>
      </c>
      <c r="D357" s="12">
        <v>38400.0</v>
      </c>
    </row>
    <row r="358" spans="1:4" customHeight="1" ht="130">
      <c r="A358"/>
      <c r="B358" s="10" t="str">
        <f>"31988"</f>
        <v>31988</v>
      </c>
      <c r="C358" s="11" t="s">
        <v>356</v>
      </c>
      <c r="D358" s="12">
        <v>40836.0</v>
      </c>
    </row>
    <row r="359" spans="1:4" customHeight="1" ht="130">
      <c r="A359"/>
      <c r="B359" s="10" t="str">
        <f>"32009"</f>
        <v>32009</v>
      </c>
      <c r="C359" s="11" t="s">
        <v>357</v>
      </c>
      <c r="D359" s="12">
        <v>29300.0</v>
      </c>
    </row>
    <row r="360" spans="1:4" customHeight="1" ht="130">
      <c r="A360"/>
      <c r="B360" s="10" t="str">
        <f>"32010"</f>
        <v>32010</v>
      </c>
      <c r="C360" s="11" t="s">
        <v>358</v>
      </c>
      <c r="D360" s="12">
        <v>16900.0</v>
      </c>
    </row>
    <row r="361" spans="1:4" customHeight="1" ht="130">
      <c r="A361"/>
      <c r="B361" s="10" t="str">
        <f>"32018"</f>
        <v>32018</v>
      </c>
      <c r="C361" s="11" t="s">
        <v>359</v>
      </c>
      <c r="D361" s="12">
        <v>28800.0</v>
      </c>
    </row>
    <row r="362" spans="1:4" customHeight="1" ht="130">
      <c r="A362"/>
      <c r="B362" s="10" t="str">
        <f>"32134"</f>
        <v>32134</v>
      </c>
      <c r="C362" s="11" t="s">
        <v>360</v>
      </c>
      <c r="D362" s="12">
        <v>43752.0</v>
      </c>
    </row>
    <row r="363" spans="1:4" customHeight="1" ht="130">
      <c r="A363"/>
      <c r="B363" s="10" t="str">
        <f>"32138"</f>
        <v>32138</v>
      </c>
      <c r="C363" s="11" t="s">
        <v>361</v>
      </c>
      <c r="D363" s="12">
        <v>39420.0</v>
      </c>
    </row>
    <row r="364" spans="1:4" customHeight="1" ht="130">
      <c r="A364"/>
      <c r="B364" s="10" t="str">
        <f>"32139"</f>
        <v>32139</v>
      </c>
      <c r="C364" s="11" t="s">
        <v>362</v>
      </c>
      <c r="D364" s="12">
        <v>68900.0</v>
      </c>
    </row>
    <row r="365" spans="1:4" customHeight="1" ht="130">
      <c r="A365"/>
      <c r="B365" s="10" t="str">
        <f>"32202"</f>
        <v>32202</v>
      </c>
      <c r="C365" s="11" t="s">
        <v>363</v>
      </c>
      <c r="D365" s="12">
        <v>66300.0</v>
      </c>
    </row>
    <row r="366" spans="1:4" customHeight="1" ht="130">
      <c r="A366"/>
      <c r="B366" s="10" t="str">
        <f>"32238"</f>
        <v>32238</v>
      </c>
      <c r="C366" s="11" t="s">
        <v>364</v>
      </c>
      <c r="D366" s="12">
        <v>43332.0</v>
      </c>
    </row>
    <row r="367" spans="1:4" customHeight="1" ht="130">
      <c r="A367"/>
      <c r="B367" s="10" t="str">
        <f>"32258"</f>
        <v>32258</v>
      </c>
      <c r="C367" s="11" t="s">
        <v>365</v>
      </c>
      <c r="D367" s="12">
        <v>23398.0</v>
      </c>
    </row>
    <row r="368" spans="1:4" customHeight="1" ht="130">
      <c r="A368"/>
      <c r="B368" s="10" t="str">
        <f>"32259"</f>
        <v>32259</v>
      </c>
      <c r="C368" s="11" t="s">
        <v>366</v>
      </c>
      <c r="D368" s="12">
        <v>24469.0</v>
      </c>
    </row>
    <row r="369" spans="1:4" customHeight="1" ht="130">
      <c r="A369"/>
      <c r="B369" s="10" t="str">
        <f>"32260"</f>
        <v>32260</v>
      </c>
      <c r="C369" s="11" t="s">
        <v>367</v>
      </c>
      <c r="D369" s="12">
        <v>24168.0</v>
      </c>
    </row>
    <row r="370" spans="1:4" customHeight="1" ht="130">
      <c r="A370"/>
      <c r="B370" s="10" t="str">
        <f>"32261"</f>
        <v>32261</v>
      </c>
      <c r="C370" s="11" t="s">
        <v>368</v>
      </c>
      <c r="D370" s="12">
        <v>25236.0</v>
      </c>
    </row>
    <row r="371" spans="1:4" customHeight="1" ht="130">
      <c r="A371"/>
      <c r="B371" s="10" t="str">
        <f>"32262"</f>
        <v>32262</v>
      </c>
      <c r="C371" s="11" t="s">
        <v>369</v>
      </c>
      <c r="D371" s="12">
        <v>24860.0</v>
      </c>
    </row>
    <row r="372" spans="1:4" customHeight="1" ht="130">
      <c r="A372"/>
      <c r="B372" s="10" t="str">
        <f>"32263"</f>
        <v>32263</v>
      </c>
      <c r="C372" s="11" t="s">
        <v>370</v>
      </c>
      <c r="D372" s="12">
        <v>25929.0</v>
      </c>
    </row>
    <row r="373" spans="1:4" customHeight="1" ht="130">
      <c r="A373"/>
      <c r="B373" s="10" t="str">
        <f>"32264"</f>
        <v>32264</v>
      </c>
      <c r="C373" s="11" t="s">
        <v>371</v>
      </c>
      <c r="D373" s="12">
        <v>28286.0</v>
      </c>
    </row>
    <row r="374" spans="1:4" customHeight="1" ht="130">
      <c r="A374"/>
      <c r="B374" s="10" t="str">
        <f>"32265"</f>
        <v>32265</v>
      </c>
      <c r="C374" s="11" t="s">
        <v>372</v>
      </c>
      <c r="D374" s="12">
        <v>29357.0</v>
      </c>
    </row>
    <row r="375" spans="1:4" customHeight="1" ht="130">
      <c r="A375"/>
      <c r="B375" s="10" t="str">
        <f>"32266"</f>
        <v>32266</v>
      </c>
      <c r="C375" s="11" t="s">
        <v>373</v>
      </c>
      <c r="D375" s="12">
        <v>30071.0</v>
      </c>
    </row>
    <row r="376" spans="1:4" customHeight="1" ht="130">
      <c r="A376"/>
      <c r="B376" s="10" t="str">
        <f>"32267"</f>
        <v>32267</v>
      </c>
      <c r="C376" s="11" t="s">
        <v>374</v>
      </c>
      <c r="D376" s="12">
        <v>31140.0</v>
      </c>
    </row>
    <row r="377" spans="1:4" customHeight="1" ht="130">
      <c r="A377"/>
      <c r="B377" s="10" t="str">
        <f>"32268"</f>
        <v>32268</v>
      </c>
      <c r="C377" s="11" t="s">
        <v>375</v>
      </c>
      <c r="D377" s="12">
        <v>36571.0</v>
      </c>
    </row>
    <row r="378" spans="1:4" customHeight="1" ht="130">
      <c r="A378"/>
      <c r="B378" s="10" t="str">
        <f>"32269"</f>
        <v>32269</v>
      </c>
      <c r="C378" s="11" t="s">
        <v>376</v>
      </c>
      <c r="D378" s="12">
        <v>37641.0</v>
      </c>
    </row>
    <row r="379" spans="1:4" customHeight="1" ht="130">
      <c r="A379"/>
      <c r="B379" s="10" t="str">
        <f>"32303"</f>
        <v>32303</v>
      </c>
      <c r="C379" s="11" t="s">
        <v>377</v>
      </c>
      <c r="D379" s="12">
        <v>508500.0</v>
      </c>
    </row>
    <row r="380" spans="1:4" customHeight="1" ht="130">
      <c r="A380"/>
      <c r="B380" s="10" t="str">
        <f>"32304"</f>
        <v>32304</v>
      </c>
      <c r="C380" s="11" t="s">
        <v>378</v>
      </c>
      <c r="D380" s="12">
        <v>32114.0</v>
      </c>
    </row>
    <row r="381" spans="1:4" customHeight="1" ht="130">
      <c r="A381"/>
      <c r="B381" s="10" t="str">
        <f>"32305"</f>
        <v>32305</v>
      </c>
      <c r="C381" s="11" t="s">
        <v>379</v>
      </c>
      <c r="D381" s="12">
        <v>27041.0</v>
      </c>
    </row>
    <row r="382" spans="1:4" customHeight="1" ht="130">
      <c r="A382"/>
      <c r="B382" s="10" t="str">
        <f>"32306"</f>
        <v>32306</v>
      </c>
      <c r="C382" s="11" t="s">
        <v>380</v>
      </c>
      <c r="D382" s="12">
        <v>31184.0</v>
      </c>
    </row>
    <row r="383" spans="1:4" customHeight="1" ht="130">
      <c r="A383"/>
      <c r="B383" s="10" t="str">
        <f>"32307"</f>
        <v>32307</v>
      </c>
      <c r="C383" s="11" t="s">
        <v>381</v>
      </c>
      <c r="D383" s="12">
        <v>32604.0</v>
      </c>
    </row>
    <row r="384" spans="1:4" customHeight="1" ht="130">
      <c r="A384"/>
      <c r="B384" s="10" t="str">
        <f>"32323"</f>
        <v>32323</v>
      </c>
      <c r="C384" s="11" t="s">
        <v>382</v>
      </c>
      <c r="D384" s="12">
        <v>38160.0</v>
      </c>
    </row>
    <row r="385" spans="1:4" customHeight="1" ht="130">
      <c r="A385"/>
      <c r="B385" s="10" t="str">
        <f>"32324"</f>
        <v>32324</v>
      </c>
      <c r="C385" s="11" t="s">
        <v>383</v>
      </c>
      <c r="D385" s="12">
        <v>39229.0</v>
      </c>
    </row>
    <row r="386" spans="1:4" customHeight="1" ht="130">
      <c r="A386"/>
      <c r="B386" s="10" t="str">
        <f>"32325"</f>
        <v>32325</v>
      </c>
      <c r="C386" s="11" t="s">
        <v>384</v>
      </c>
      <c r="D386" s="12">
        <v>32451.0</v>
      </c>
    </row>
    <row r="387" spans="1:4" customHeight="1" ht="130">
      <c r="A387"/>
      <c r="B387" s="10" t="str">
        <f>"32326"</f>
        <v>32326</v>
      </c>
      <c r="C387" s="11" t="s">
        <v>385</v>
      </c>
      <c r="D387" s="12">
        <v>33519.0</v>
      </c>
    </row>
    <row r="388" spans="1:4" customHeight="1" ht="130">
      <c r="A388"/>
      <c r="B388" s="10" t="str">
        <f>"32327"</f>
        <v>32327</v>
      </c>
      <c r="C388" s="11" t="s">
        <v>386</v>
      </c>
      <c r="D388" s="12">
        <v>33310.0</v>
      </c>
    </row>
    <row r="389" spans="1:4" customHeight="1" ht="130">
      <c r="A389"/>
      <c r="B389" s="10" t="str">
        <f>"32328"</f>
        <v>32328</v>
      </c>
      <c r="C389" s="11" t="s">
        <v>387</v>
      </c>
      <c r="D389" s="12">
        <v>34379.0</v>
      </c>
    </row>
    <row r="390" spans="1:4" customHeight="1" ht="130">
      <c r="A390"/>
      <c r="B390" s="10" t="str">
        <f>"32329"</f>
        <v>32329</v>
      </c>
      <c r="C390" s="11" t="s">
        <v>388</v>
      </c>
      <c r="D390" s="12">
        <v>34069.0</v>
      </c>
    </row>
    <row r="391" spans="1:4" customHeight="1" ht="130">
      <c r="A391"/>
      <c r="B391" s="10" t="str">
        <f>"32330"</f>
        <v>32330</v>
      </c>
      <c r="C391" s="11" t="s">
        <v>389</v>
      </c>
      <c r="D391" s="12">
        <v>35140.0</v>
      </c>
    </row>
    <row r="392" spans="1:4" customHeight="1" ht="130">
      <c r="A392"/>
      <c r="B392" s="10" t="str">
        <f>"32331"</f>
        <v>32331</v>
      </c>
      <c r="C392" s="11" t="s">
        <v>390</v>
      </c>
      <c r="D392" s="12">
        <v>37929.0</v>
      </c>
    </row>
    <row r="393" spans="1:4" customHeight="1" ht="130">
      <c r="A393"/>
      <c r="B393" s="10" t="str">
        <f>"32332"</f>
        <v>32332</v>
      </c>
      <c r="C393" s="11" t="s">
        <v>391</v>
      </c>
      <c r="D393" s="12">
        <v>38999.0</v>
      </c>
    </row>
    <row r="394" spans="1:4" customHeight="1" ht="130">
      <c r="A394"/>
      <c r="B394" s="10" t="str">
        <f>"32333"</f>
        <v>32333</v>
      </c>
      <c r="C394" s="11" t="s">
        <v>392</v>
      </c>
      <c r="D394" s="12">
        <v>40948.0</v>
      </c>
    </row>
    <row r="395" spans="1:4" customHeight="1" ht="130">
      <c r="A395"/>
      <c r="B395" s="10" t="str">
        <f>"32334"</f>
        <v>32334</v>
      </c>
      <c r="C395" s="11" t="s">
        <v>393</v>
      </c>
      <c r="D395" s="12">
        <v>42017.0</v>
      </c>
    </row>
    <row r="396" spans="1:4" customHeight="1" ht="130">
      <c r="A396"/>
      <c r="B396" s="10" t="str">
        <f>"32335"</f>
        <v>32335</v>
      </c>
      <c r="C396" s="11" t="s">
        <v>394</v>
      </c>
      <c r="D396" s="12">
        <v>50726.0</v>
      </c>
    </row>
    <row r="397" spans="1:4" customHeight="1" ht="130">
      <c r="A397"/>
      <c r="B397" s="10" t="str">
        <f>"32336"</f>
        <v>32336</v>
      </c>
      <c r="C397" s="11" t="s">
        <v>395</v>
      </c>
      <c r="D397" s="12">
        <v>52503.0</v>
      </c>
    </row>
    <row r="398" spans="1:4" customHeight="1" ht="130">
      <c r="A398"/>
      <c r="B398" s="10" t="str">
        <f>"32337"</f>
        <v>32337</v>
      </c>
      <c r="C398" s="11" t="s">
        <v>396</v>
      </c>
      <c r="D398" s="12">
        <v>53574.0</v>
      </c>
    </row>
    <row r="399" spans="1:4" customHeight="1" ht="130">
      <c r="A399"/>
      <c r="B399" s="10" t="str">
        <f>"32338"</f>
        <v>32338</v>
      </c>
      <c r="C399" s="11" t="s">
        <v>397</v>
      </c>
      <c r="D399" s="12">
        <v>51797.0</v>
      </c>
    </row>
    <row r="400" spans="1:4" customHeight="1" ht="130">
      <c r="A400"/>
      <c r="B400" s="10" t="str">
        <f>"32376"</f>
        <v>32376</v>
      </c>
      <c r="C400" s="11" t="s">
        <v>398</v>
      </c>
      <c r="D400" s="12">
        <v>49000.0</v>
      </c>
    </row>
    <row r="401" spans="1:4" customHeight="1" ht="130">
      <c r="A401"/>
      <c r="B401" s="10" t="str">
        <f>"32378"</f>
        <v>32378</v>
      </c>
      <c r="C401" s="11" t="s">
        <v>399</v>
      </c>
      <c r="D401" s="12">
        <v>55656.0</v>
      </c>
    </row>
    <row r="402" spans="1:4" customHeight="1" ht="130">
      <c r="A402"/>
      <c r="B402" s="10" t="str">
        <f>"32379"</f>
        <v>32379</v>
      </c>
      <c r="C402" s="11" t="s">
        <v>400</v>
      </c>
      <c r="D402" s="12">
        <v>49284.0</v>
      </c>
    </row>
    <row r="403" spans="1:4" customHeight="1" ht="130">
      <c r="A403"/>
      <c r="B403" s="10" t="str">
        <f>"32380"</f>
        <v>32380</v>
      </c>
      <c r="C403" s="11" t="s">
        <v>401</v>
      </c>
      <c r="D403" s="12">
        <v>62616.0</v>
      </c>
    </row>
    <row r="404" spans="1:4" customHeight="1" ht="130">
      <c r="A404"/>
      <c r="B404" s="10" t="str">
        <f>"32387"</f>
        <v>32387</v>
      </c>
      <c r="C404" s="11" t="s">
        <v>402</v>
      </c>
      <c r="D404" s="12">
        <v>30900.0</v>
      </c>
    </row>
    <row r="405" spans="1:4" customHeight="1" ht="130">
      <c r="A405"/>
      <c r="B405" s="10" t="str">
        <f>"32388"</f>
        <v>32388</v>
      </c>
      <c r="C405" s="11" t="s">
        <v>403</v>
      </c>
      <c r="D405" s="12">
        <v>34800.0</v>
      </c>
    </row>
    <row r="406" spans="1:4" customHeight="1" ht="130">
      <c r="A406"/>
      <c r="B406" s="10" t="str">
        <f>"32389"</f>
        <v>32389</v>
      </c>
      <c r="C406" s="11" t="s">
        <v>404</v>
      </c>
      <c r="D406" s="12">
        <v>36000.0</v>
      </c>
    </row>
    <row r="407" spans="1:4" customHeight="1" ht="130">
      <c r="A407"/>
      <c r="B407" s="10" t="str">
        <f>"32506"</f>
        <v>32506</v>
      </c>
      <c r="C407" s="11" t="s">
        <v>405</v>
      </c>
      <c r="D407" s="12">
        <v>49764.0</v>
      </c>
    </row>
    <row r="408" spans="1:4" customHeight="1" ht="130">
      <c r="A408"/>
      <c r="B408" s="10" t="str">
        <f>"32507"</f>
        <v>32507</v>
      </c>
      <c r="C408" s="11" t="s">
        <v>406</v>
      </c>
      <c r="D408" s="12">
        <v>55608.0</v>
      </c>
    </row>
    <row r="409" spans="1:4" customHeight="1" ht="130">
      <c r="A409"/>
      <c r="B409" s="10" t="str">
        <f>"32529"</f>
        <v>32529</v>
      </c>
      <c r="C409" s="11" t="s">
        <v>407</v>
      </c>
      <c r="D409" s="12">
        <v>46380.0</v>
      </c>
    </row>
    <row r="410" spans="1:4" customHeight="1" ht="130">
      <c r="A410"/>
      <c r="B410" s="10" t="str">
        <f>"32537"</f>
        <v>32537</v>
      </c>
      <c r="C410" s="11" t="s">
        <v>408</v>
      </c>
      <c r="D410" s="12">
        <v>74500.0</v>
      </c>
    </row>
    <row r="411" spans="1:4" customHeight="1" ht="130">
      <c r="A411"/>
      <c r="B411" s="10" t="str">
        <f>"32602"</f>
        <v>32602</v>
      </c>
      <c r="C411" s="11" t="s">
        <v>409</v>
      </c>
      <c r="D411" s="12">
        <v>18924.0</v>
      </c>
    </row>
    <row r="412" spans="1:4" customHeight="1" ht="130">
      <c r="A412"/>
      <c r="B412" s="10" t="str">
        <f>"32603"</f>
        <v>32603</v>
      </c>
      <c r="C412" s="11" t="s">
        <v>410</v>
      </c>
      <c r="D412" s="12">
        <v>19044.0</v>
      </c>
    </row>
    <row r="413" spans="1:4" customHeight="1" ht="130">
      <c r="A413"/>
      <c r="B413" s="10" t="str">
        <f>"32604"</f>
        <v>32604</v>
      </c>
      <c r="C413" s="11" t="s">
        <v>411</v>
      </c>
      <c r="D413" s="12">
        <v>21948.0</v>
      </c>
    </row>
    <row r="414" spans="1:4" customHeight="1" ht="130">
      <c r="A414"/>
      <c r="B414" s="10" t="str">
        <f>"32605"</f>
        <v>32605</v>
      </c>
      <c r="C414" s="11" t="s">
        <v>412</v>
      </c>
      <c r="D414" s="12">
        <v>24816.0</v>
      </c>
    </row>
    <row r="415" spans="1:4" customHeight="1" ht="130">
      <c r="A415"/>
      <c r="B415" s="10" t="str">
        <f>"32606"</f>
        <v>32606</v>
      </c>
      <c r="C415" s="11" t="s">
        <v>413</v>
      </c>
      <c r="D415" s="12">
        <v>24996.0</v>
      </c>
    </row>
    <row r="416" spans="1:4" customHeight="1" ht="130">
      <c r="A416"/>
      <c r="B416" s="10" t="str">
        <f>"32607"</f>
        <v>32607</v>
      </c>
      <c r="C416" s="11" t="s">
        <v>414</v>
      </c>
      <c r="D416" s="12">
        <v>27852.0</v>
      </c>
    </row>
    <row r="417" spans="1:4" customHeight="1" ht="130">
      <c r="A417"/>
      <c r="B417" s="10" t="str">
        <f>"32608"</f>
        <v>32608</v>
      </c>
      <c r="C417" s="11" t="s">
        <v>415</v>
      </c>
      <c r="D417" s="12">
        <v>31872.0</v>
      </c>
    </row>
    <row r="418" spans="1:4" customHeight="1" ht="130">
      <c r="A418"/>
      <c r="B418" s="10" t="str">
        <f>"32609"</f>
        <v>32609</v>
      </c>
      <c r="C418" s="11" t="s">
        <v>416</v>
      </c>
      <c r="D418" s="12">
        <v>32052.0</v>
      </c>
    </row>
    <row r="419" spans="1:4" customHeight="1" ht="130">
      <c r="A419"/>
      <c r="B419" s="10" t="str">
        <f>"32650"</f>
        <v>32650</v>
      </c>
      <c r="C419" s="11" t="s">
        <v>417</v>
      </c>
      <c r="D419" s="12">
        <v>49600.0</v>
      </c>
    </row>
    <row r="420" spans="1:4" customHeight="1" ht="130">
      <c r="A420"/>
      <c r="B420" s="10" t="str">
        <f>"32651"</f>
        <v>32651</v>
      </c>
      <c r="C420" s="11" t="s">
        <v>418</v>
      </c>
      <c r="D420" s="12">
        <v>50200.0</v>
      </c>
    </row>
    <row r="421" spans="1:4" customHeight="1" ht="130">
      <c r="A421"/>
      <c r="B421" s="10" t="str">
        <f>"32652"</f>
        <v>32652</v>
      </c>
      <c r="C421" s="11" t="s">
        <v>419</v>
      </c>
      <c r="D421" s="12">
        <v>51300.0</v>
      </c>
    </row>
    <row r="422" spans="1:4" customHeight="1" ht="130">
      <c r="A422"/>
      <c r="B422" s="10" t="str">
        <f>"32667"</f>
        <v>32667</v>
      </c>
      <c r="C422" s="11" t="s">
        <v>420</v>
      </c>
      <c r="D422" s="12">
        <v>26280.0</v>
      </c>
    </row>
    <row r="423" spans="1:4" customHeight="1" ht="130">
      <c r="A423"/>
      <c r="B423" s="10" t="str">
        <f>"32668"</f>
        <v>32668</v>
      </c>
      <c r="C423" s="11" t="s">
        <v>421</v>
      </c>
      <c r="D423" s="12">
        <v>27120.0</v>
      </c>
    </row>
    <row r="424" spans="1:4" customHeight="1" ht="130">
      <c r="A424"/>
      <c r="B424" s="10" t="str">
        <f>"32669"</f>
        <v>32669</v>
      </c>
      <c r="C424" s="11" t="s">
        <v>422</v>
      </c>
      <c r="D424" s="12">
        <v>30480.0</v>
      </c>
    </row>
    <row r="425" spans="1:4" customHeight="1" ht="130">
      <c r="A425"/>
      <c r="B425" s="10" t="str">
        <f>"32712"</f>
        <v>32712</v>
      </c>
      <c r="C425" s="11" t="s">
        <v>423</v>
      </c>
      <c r="D425" s="12">
        <v>62786.0</v>
      </c>
    </row>
    <row r="426" spans="1:4" customHeight="1" ht="130">
      <c r="A426"/>
      <c r="B426" s="10" t="str">
        <f>"32713"</f>
        <v>32713</v>
      </c>
      <c r="C426" s="11" t="s">
        <v>424</v>
      </c>
      <c r="D426" s="12">
        <v>75987.0</v>
      </c>
    </row>
    <row r="427" spans="1:4" customHeight="1" ht="130">
      <c r="A427"/>
      <c r="B427" s="10" t="str">
        <f>"32714"</f>
        <v>32714</v>
      </c>
      <c r="C427" s="11" t="s">
        <v>425</v>
      </c>
      <c r="D427" s="12">
        <v>86488.0</v>
      </c>
    </row>
    <row r="428" spans="1:4" customHeight="1" ht="130">
      <c r="A428"/>
      <c r="B428" s="10" t="str">
        <f>"32715"</f>
        <v>32715</v>
      </c>
      <c r="C428" s="11" t="s">
        <v>426</v>
      </c>
      <c r="D428" s="12">
        <v>102580.0</v>
      </c>
    </row>
    <row r="429" spans="1:4" customHeight="1" ht="130">
      <c r="A429"/>
      <c r="B429" s="10" t="str">
        <f>"32716"</f>
        <v>32716</v>
      </c>
      <c r="C429" s="11" t="s">
        <v>427</v>
      </c>
      <c r="D429" s="12">
        <v>125902.0</v>
      </c>
    </row>
    <row r="430" spans="1:4" customHeight="1" ht="130">
      <c r="A430"/>
      <c r="B430" s="10" t="str">
        <f>"32731"</f>
        <v>32731</v>
      </c>
      <c r="C430" s="11" t="s">
        <v>428</v>
      </c>
      <c r="D430" s="12">
        <v>20135.0</v>
      </c>
    </row>
    <row r="431" spans="1:4" customHeight="1" ht="130">
      <c r="A431"/>
      <c r="B431" s="10" t="str">
        <f>"32732"</f>
        <v>32732</v>
      </c>
      <c r="C431" s="11" t="s">
        <v>429</v>
      </c>
      <c r="D431" s="12">
        <v>25654.0</v>
      </c>
    </row>
    <row r="432" spans="1:4" customHeight="1" ht="130">
      <c r="A432"/>
      <c r="B432" s="10" t="str">
        <f>"32825"</f>
        <v>32825</v>
      </c>
      <c r="C432" s="11" t="s">
        <v>430</v>
      </c>
      <c r="D432" s="12">
        <v>33800.0</v>
      </c>
    </row>
    <row r="433" spans="1:4" customHeight="1" ht="130">
      <c r="A433"/>
      <c r="B433" s="10" t="str">
        <f>"33005"</f>
        <v>33005</v>
      </c>
      <c r="C433" s="11" t="s">
        <v>431</v>
      </c>
      <c r="D433" s="12">
        <v>38755.0</v>
      </c>
    </row>
    <row r="434" spans="1:4" customHeight="1" ht="130">
      <c r="A434"/>
      <c r="B434" s="10" t="str">
        <f>"33006"</f>
        <v>33006</v>
      </c>
      <c r="C434" s="11" t="s">
        <v>432</v>
      </c>
      <c r="D434" s="12">
        <v>43679.0</v>
      </c>
    </row>
    <row r="435" spans="1:4" customHeight="1" ht="130">
      <c r="A435"/>
      <c r="B435" s="10" t="str">
        <f>"33007"</f>
        <v>33007</v>
      </c>
      <c r="C435" s="11" t="s">
        <v>433</v>
      </c>
      <c r="D435" s="12">
        <v>48065.0</v>
      </c>
    </row>
    <row r="436" spans="1:4" customHeight="1" ht="130">
      <c r="A436"/>
      <c r="B436" s="10" t="str">
        <f>"33025"</f>
        <v>33025</v>
      </c>
      <c r="C436" s="11" t="s">
        <v>434</v>
      </c>
      <c r="D436" s="12">
        <v>58224.0</v>
      </c>
    </row>
    <row r="437" spans="1:4" customHeight="1" ht="130">
      <c r="A437"/>
      <c r="B437" s="10" t="str">
        <f>"33174"</f>
        <v>33174</v>
      </c>
      <c r="C437" s="11" t="s">
        <v>435</v>
      </c>
      <c r="D437" s="12">
        <v>19346.0</v>
      </c>
    </row>
    <row r="438" spans="1:4" customHeight="1" ht="130">
      <c r="A438"/>
      <c r="B438" s="10" t="str">
        <f>"33176"</f>
        <v>33176</v>
      </c>
      <c r="C438" s="11" t="s">
        <v>436</v>
      </c>
      <c r="D438" s="12">
        <v>23717.0</v>
      </c>
    </row>
    <row r="439" spans="1:4" customHeight="1" ht="130">
      <c r="A439"/>
      <c r="B439" s="10" t="str">
        <f>"33177"</f>
        <v>33177</v>
      </c>
      <c r="C439" s="11" t="s">
        <v>437</v>
      </c>
      <c r="D439" s="12">
        <v>25380.0</v>
      </c>
    </row>
    <row r="440" spans="1:4" customHeight="1" ht="130">
      <c r="A440"/>
      <c r="B440" s="10" t="str">
        <f>"33178"</f>
        <v>33178</v>
      </c>
      <c r="C440" s="11" t="s">
        <v>438</v>
      </c>
      <c r="D440" s="12">
        <v>30034.0</v>
      </c>
    </row>
    <row r="441" spans="1:4" customHeight="1" ht="130">
      <c r="A441"/>
      <c r="B441" s="10" t="str">
        <f>"33179"</f>
        <v>33179</v>
      </c>
      <c r="C441" s="11" t="s">
        <v>439</v>
      </c>
      <c r="D441" s="12">
        <v>31237.0</v>
      </c>
    </row>
    <row r="442" spans="1:4" customHeight="1" ht="130">
      <c r="A442"/>
      <c r="B442" s="10" t="str">
        <f>"33193"</f>
        <v>33193</v>
      </c>
      <c r="C442" s="11" t="s">
        <v>440</v>
      </c>
      <c r="D442" s="12">
        <v>30796.0</v>
      </c>
    </row>
    <row r="443" spans="1:4" customHeight="1" ht="130">
      <c r="A443"/>
      <c r="B443" s="10" t="str">
        <f>"33194"</f>
        <v>33194</v>
      </c>
      <c r="C443" s="11" t="s">
        <v>441</v>
      </c>
      <c r="D443" s="12">
        <v>32692.0</v>
      </c>
    </row>
    <row r="444" spans="1:4" customHeight="1" ht="130">
      <c r="A444"/>
      <c r="B444" s="10" t="str">
        <f>"33263"</f>
        <v>33263</v>
      </c>
      <c r="C444" s="11" t="s">
        <v>442</v>
      </c>
      <c r="D444" s="12">
        <v>39990.0</v>
      </c>
    </row>
    <row r="445" spans="1:4" customHeight="1" ht="130">
      <c r="A445"/>
      <c r="B445" s="10" t="str">
        <f>"33573"</f>
        <v>33573</v>
      </c>
      <c r="C445" s="11" t="s">
        <v>443</v>
      </c>
      <c r="D445" s="12">
        <v>45535.0</v>
      </c>
    </row>
    <row r="446" spans="1:4" customHeight="1" ht="130">
      <c r="A446"/>
      <c r="B446" s="10" t="str">
        <f>"33912"</f>
        <v>33912</v>
      </c>
      <c r="C446" s="11" t="s">
        <v>444</v>
      </c>
      <c r="D446" s="12">
        <v>292700.0</v>
      </c>
    </row>
    <row r="447" spans="1:4" customHeight="1" ht="130">
      <c r="A447"/>
      <c r="B447" s="10" t="str">
        <f>"34230"</f>
        <v>34230</v>
      </c>
      <c r="C447" s="11" t="s">
        <v>445</v>
      </c>
      <c r="D447" s="12">
        <v>56100.0</v>
      </c>
    </row>
    <row r="448" spans="1:4" customHeight="1" ht="130">
      <c r="A448"/>
      <c r="B448" s="10" t="str">
        <f>"34231"</f>
        <v>34231</v>
      </c>
      <c r="C448" s="11" t="s">
        <v>446</v>
      </c>
      <c r="D448" s="12">
        <v>63700.0</v>
      </c>
    </row>
    <row r="449" spans="1:4" customHeight="1" ht="130">
      <c r="A449"/>
      <c r="B449" s="10" t="str">
        <f>"34232"</f>
        <v>34232</v>
      </c>
      <c r="C449" s="11" t="s">
        <v>447</v>
      </c>
      <c r="D449" s="12">
        <v>60800.0</v>
      </c>
    </row>
    <row r="450" spans="1:4" customHeight="1" ht="130">
      <c r="A450"/>
      <c r="B450" s="10" t="str">
        <f>"34233"</f>
        <v>34233</v>
      </c>
      <c r="C450" s="11" t="s">
        <v>448</v>
      </c>
      <c r="D450" s="12">
        <v>62100.0</v>
      </c>
    </row>
    <row r="451" spans="1:4" customHeight="1" ht="130">
      <c r="A451"/>
      <c r="B451" s="10" t="str">
        <f>"34234"</f>
        <v>34234</v>
      </c>
      <c r="C451" s="11" t="s">
        <v>449</v>
      </c>
      <c r="D451" s="12">
        <v>62900.0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