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  <Default Extension="jpg" ContentType="image/jpeg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Лист1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<sst xmlns="http://schemas.openxmlformats.org/spreadsheetml/2006/main" uniqueCount="160">
  <si>
    <t>ООО "Компания ВЕСТ"</t>
  </si>
  <si>
    <t>г. Воронеж, ул. Остужева, 66а</t>
  </si>
  <si>
    <t>ИНН: 3666049815</t>
  </si>
  <si>
    <t>e-mail: info@ooowest.ru</t>
  </si>
  <si>
    <t>КПП:366101001</t>
  </si>
  <si>
    <t>Тел. +7 (473) 244-64-64</t>
  </si>
  <si>
    <t>www.ooowest.ru</t>
  </si>
  <si>
    <t>Дата генерации файла:</t>
  </si>
  <si>
    <t>03.04.2025</t>
  </si>
  <si>
    <t>картинка</t>
  </si>
  <si>
    <t>Код товара</t>
  </si>
  <si>
    <t>Наименование</t>
  </si>
  <si>
    <t>цена</t>
  </si>
  <si>
    <t>Насос погружной Водолей БЦПЭ 0.5-100у</t>
  </si>
  <si>
    <t>Насос погружной Водолей БЦПЭ 1.2-80у</t>
  </si>
  <si>
    <t>Байпас Ду-40 для насоса Ду-25</t>
  </si>
  <si>
    <t>Байпас Ду-50 для насоса Ду-25</t>
  </si>
  <si>
    <t>Байпас в сборе Ду-50 СБ-1 с запорным клапаном</t>
  </si>
  <si>
    <t>Байпас в сборе Ду-40 СБ-1 запорный клапан</t>
  </si>
  <si>
    <t>Насос поверхностный Мастер-Стандарт 80Ч</t>
  </si>
  <si>
    <t>Станция насосная Мастер-Стандарт 60Н</t>
  </si>
  <si>
    <t>Станция насосная Мастер-Стандарт 60Ч</t>
  </si>
  <si>
    <t>Насос поверхностный Мастер-Стандарт 100Ч</t>
  </si>
  <si>
    <t>Станция насосная Мастер-Стандарт 80Н</t>
  </si>
  <si>
    <t>Станция насосная Мастер-Стандарт 80Ч</t>
  </si>
  <si>
    <t>Станция насосная Мастер-Стандарт 100Ч</t>
  </si>
  <si>
    <t>Станция насосная Мастер-Стандарт 100Н</t>
  </si>
  <si>
    <t>Станция насосная Мастер-Лидер 80Ч</t>
  </si>
  <si>
    <t>Станция насосная Мастер-Лидер 100Ч</t>
  </si>
  <si>
    <t>Насос поверхностный Мастер-Стандарт 80Н</t>
  </si>
  <si>
    <t>Насос поверхностный Мастер-Лидер 100Ч</t>
  </si>
  <si>
    <t>Насос поверхностный Мастер-Стандарт 100Н</t>
  </si>
  <si>
    <t>Насос поверхностный Мастер-Лидер 80Ч</t>
  </si>
  <si>
    <t>Насос поверхностный Мастер-Стандарт 60Ч</t>
  </si>
  <si>
    <t>Насос погружной Мастер НПС 4/70</t>
  </si>
  <si>
    <t>Насос погружной Aquamotor 3SP 3-29(С)</t>
  </si>
  <si>
    <t>Насос погружной Aquamotor 3SP 3-59(С)</t>
  </si>
  <si>
    <t>Насос погружной Aquamotor 3SP 3-84(С)</t>
  </si>
  <si>
    <t>Насос погружной Aquamotor 3SP 3-42(С)</t>
  </si>
  <si>
    <t>Насос погружной Aquamotor 3SP 3-113(С)</t>
  </si>
  <si>
    <t>Насос циркуляционный Мастер UPC 32-40 180мм</t>
  </si>
  <si>
    <t>Насос циркуляционный энергосберегающий Мастер WPB 25-40</t>
  </si>
  <si>
    <t>Комплект гаек Ду-25 для циркуляционного насоса</t>
  </si>
  <si>
    <t>Комплект гаек Ду-32 для циркуляционного насоса</t>
  </si>
  <si>
    <t>Вибровставка Ду-40 муфтовая</t>
  </si>
  <si>
    <t>Насос центробежный вихревой QB-60 Мастер</t>
  </si>
  <si>
    <t>Насос центробежный вихревой QB-80 Мастер</t>
  </si>
  <si>
    <t>Манометр аксиальный 6 бар</t>
  </si>
  <si>
    <t>Манометр радиальный 6 бар</t>
  </si>
  <si>
    <t>Штуцер 5-ти выводной L-70 мм</t>
  </si>
  <si>
    <t>Штуцер для реле давления 50 мм</t>
  </si>
  <si>
    <t>Реле давления PM/5 Мастер внутренняя резьба</t>
  </si>
  <si>
    <t>Реле давления PM/5 Мастер наружная резьба</t>
  </si>
  <si>
    <t>Реле давления сухой ход MC-9A внутренняя резьба Мастер</t>
  </si>
  <si>
    <t>Реле давления РС-9С Мастер с манометром</t>
  </si>
  <si>
    <t>Контроллер насоса LS-3 комплект Мастер</t>
  </si>
  <si>
    <t>Насос дренажный Мастер JDP400PD 125л/м 5м</t>
  </si>
  <si>
    <t>Насос дренажный Мастер JDP750PD 210л/м 8м</t>
  </si>
  <si>
    <t>Насос дренажный Мастер JDP900PD 235л/м 9м</t>
  </si>
  <si>
    <t>Насос дренажный Мастер JDP1100PD 250л/м 11м</t>
  </si>
  <si>
    <t>Насос циркуляционный энергосберегающий Мастер WPB 32-40</t>
  </si>
  <si>
    <t>Насос циркуляционный энергосберегающий Мастер WPB 32-60</t>
  </si>
  <si>
    <t>Контроллер давления AR AS PC-59A Aquamotor</t>
  </si>
  <si>
    <t>Электронная плата для контроллера насоса PC-13A Мастер</t>
  </si>
  <si>
    <t>Насос поверхностный садовый ПН-1100Н Вт Вихрь нержавеющий корпус</t>
  </si>
  <si>
    <t>Насос дренажный ВИХРЬ ДН-1100Н</t>
  </si>
  <si>
    <t>Насос поверхностный садовый ПН-900Вт Вихрь пластиковый корпус</t>
  </si>
  <si>
    <t>Насос поверхностный садовый ПН-1100Вт Вихрь пластиковый корпус</t>
  </si>
  <si>
    <t>Насос циркуляционный Мастер NEW UPC 25-40 180мм</t>
  </si>
  <si>
    <t>Насос циркуляционный Мастер NEW UPC 25-60 180мм</t>
  </si>
  <si>
    <t>Насос циркуляционный Мастер NEW UPC 25-80 180мм</t>
  </si>
  <si>
    <t>Насос повышающий давление UPA 15-90 Euro</t>
  </si>
  <si>
    <t>Насос повышающий давление UPA 15-120 Euro</t>
  </si>
  <si>
    <t>Насос повышающий давление WZR WIP-10 Euro</t>
  </si>
  <si>
    <t>Насос повышающий давление WZR WIP-15 Eurо</t>
  </si>
  <si>
    <t>Реле давления сухой ход AR MS PC-9A Aquamotor наружная резьба</t>
  </si>
  <si>
    <t>Реле давления сухой ход AR MS PC-9B Aquamotor внутренняя резьба</t>
  </si>
  <si>
    <t>Реле давления AR MS PS-9F Aquamotor внутренняя резьба</t>
  </si>
  <si>
    <t>Насос циркуляционный Rispa Leader С 25-4 130мм</t>
  </si>
  <si>
    <t>Насос погружной Eterna SPS2-53 3,5"</t>
  </si>
  <si>
    <t>Насос погружной Eterna SPS2-65 3,5"</t>
  </si>
  <si>
    <t>Штуцер 5-ти выводной L-80 мм</t>
  </si>
  <si>
    <t>Штуцер 5-ти выводной L-110 мм</t>
  </si>
  <si>
    <t>Насос вибрационный Вихрь ВН-10В верхний забор</t>
  </si>
  <si>
    <t>Насос вибрационный Вихрь ВН-10Н нижний забор</t>
  </si>
  <si>
    <t>Насос вибрационный Вихрь ВН-15В верхний забор</t>
  </si>
  <si>
    <t>Насос вибрационный Вихрь ВН-15Н нижний забор</t>
  </si>
  <si>
    <t>Насос вибрационный Вихрь ВН-25В верхний забор</t>
  </si>
  <si>
    <t>Насос погружной Eterna SPS2-125 3,5"</t>
  </si>
  <si>
    <t>Насос погружной Eterna SPS2-110 3,5"</t>
  </si>
  <si>
    <t>Насос погружной Eterna SPS2-85 3,5"</t>
  </si>
  <si>
    <t>Насос погружной Eterna SPS2-35 3,5"</t>
  </si>
  <si>
    <t>Насос вибрационный Вихрь ВН-25Н нижний забор</t>
  </si>
  <si>
    <t>Насос циркуляционный STI CR 25-4 180мм</t>
  </si>
  <si>
    <t>Насос циркуляционный STI CR 25-6 180мм</t>
  </si>
  <si>
    <t>Насос циркуляционный STI CR 32-6 180мм</t>
  </si>
  <si>
    <t>Насос циркуляционный STI CR 25-6 130мм</t>
  </si>
  <si>
    <t>Насос циркуляционный Мастер NEW UPC 32-40 180мм</t>
  </si>
  <si>
    <t>Насос циркуляционный Мастер NEW UPC 32-60 180мм</t>
  </si>
  <si>
    <t>Насос циркуляционный Мастер NEW UPC 25-40 130мм</t>
  </si>
  <si>
    <t>Насос циркуляционный Мастер NEW UPC 25-60 130мм</t>
  </si>
  <si>
    <t>Контроллер насоса AR AS PC-13A комплект Aquamotor</t>
  </si>
  <si>
    <t>Контроллер давления AR AS PC-60A Aquamotor</t>
  </si>
  <si>
    <t>Автоматическое реле давления АРД-10</t>
  </si>
  <si>
    <t>Прокладка для реле давления 1/4" резиновая</t>
  </si>
  <si>
    <t>Частотный преобразователь AD-01M 1500W</t>
  </si>
  <si>
    <t>Насос дренажный Мастер JDP550H 165 л/м</t>
  </si>
  <si>
    <t>Насос дренажный Мастер JDP750HP 216 л/м</t>
  </si>
  <si>
    <t>Насос циркуляционный STI CR 32-4 180мм</t>
  </si>
  <si>
    <t>Датчик протока для повышающего насоса WIP-10/15/18</t>
  </si>
  <si>
    <t>Частотный преобразователь AD-01 2200W</t>
  </si>
  <si>
    <t>Насосная установка повышения давления APG 403</t>
  </si>
  <si>
    <t>Насосная установка повышения давления APG 404</t>
  </si>
  <si>
    <t>Штуцер 5-ти выводной с обратным клапаном</t>
  </si>
  <si>
    <t>Манометр осевой D50мм 10бар нержавейка с глицериновым наполнителем</t>
  </si>
  <si>
    <t>Манометр осевой D63мм 10бар нержавейка с глицериновым наполнителем</t>
  </si>
  <si>
    <t>Реле давления сухой ход MC-9A наружняя резьба Мастер</t>
  </si>
  <si>
    <t>Насос циркуляционный фланцевый Мастер TPA 40-8-370</t>
  </si>
  <si>
    <t>Насос циркуляционный фланцевый Мастер TPA 40-13-550</t>
  </si>
  <si>
    <t>Насос циркуляционный фланцевый Мастер TPA 50-8-550</t>
  </si>
  <si>
    <t>Насос циркуляционный фланцевый Мастер TPA 40-16-700</t>
  </si>
  <si>
    <t>Насос циркуляционный фланцевый Мастер TPA 50-10-700</t>
  </si>
  <si>
    <t>Насос циркуляционный фланцевый Мастер TPA 40-19-1000</t>
  </si>
  <si>
    <t>Насос циркуляционный фланцевый Мастер TPA 50-14-1000</t>
  </si>
  <si>
    <t>Насос циркуляционный фланцевый Мастер TPA 50-18-1300</t>
  </si>
  <si>
    <t>Насос циркуляционный фланцевый Мастер TPA 65-18-1300</t>
  </si>
  <si>
    <t>Байпас Ду-50 для насоса Ду-25 Мастер</t>
  </si>
  <si>
    <t>Насос циркуляционный STI CR 25-4 130мм</t>
  </si>
  <si>
    <t>Насос погружной Unipump БЦП 3,5-0,5-40 370Вт 20м</t>
  </si>
  <si>
    <t>Насос погружной Unipump БЦП 3,5-0,5-50 370Вт 30м</t>
  </si>
  <si>
    <t>Насос погружной Unipump БЦП 3,5-0,5-65 550Вт 45м</t>
  </si>
  <si>
    <t>Насос канализационный Ресанта KH 3WC</t>
  </si>
  <si>
    <t>Насос канализационный Ресанта KH 2D</t>
  </si>
  <si>
    <t>Насос погружной Unipump БЦП 3,5-0,5-50В с вилкой 550Вт 30м</t>
  </si>
  <si>
    <t>Насос погружной Unipump БЦП 3,5-0,5-65В с вилкой 750Вт 45м</t>
  </si>
  <si>
    <t>Насос погружной Unipump БЦП 3,5-0,5-80В с вилкой 900Вт 45м</t>
  </si>
  <si>
    <t>Насос вибрационный Вихрь ВН-40В верхний забор</t>
  </si>
  <si>
    <t>Насос вибрационный Вихрь ВН-40Н нижний забор</t>
  </si>
  <si>
    <t>Насос фекальный Вихрь ФН-250</t>
  </si>
  <si>
    <t>УПП-1,5 Универсальное устройство автоматического плавного пуска для насоса Extra Акваконтроль 5236001033</t>
  </si>
  <si>
    <t>УПП-2,5 Устройство автоматического плавного пуска для насоса Extra Акваконтроль 5131001030</t>
  </si>
  <si>
    <t>УЗН-1.5С Устройство защиты скважинного насоса с плавным пуском Extra Акваконтроль для поверхостных насосов 0,3-1,5кВт 6036001030</t>
  </si>
  <si>
    <t>УЗН-1.5П Устройство защиты поверхностного насоса с плавным пуском Extra Акваконтроль 0,3-1,5кВт 6136001030</t>
  </si>
  <si>
    <t>РДЭ-Универсал-К-10-2.2 Реле давления воды электронное сизолированным выходом для насоса 2,2кВт Extra Акваконтроль 1502150000</t>
  </si>
  <si>
    <t>РДЭ-Мастер-10-2.2 Реле давления воды электронное с изолированным выходом для насоса 2,2кВт Extra Акваконтроль 1802150000</t>
  </si>
  <si>
    <t>РДЭ-Лайт-10-2.2 Реле давления воды электронное для насоса 2,2кВт Extra Акваконтроль 1602150000</t>
  </si>
  <si>
    <t>АПП Адаптер плавного пуска Extra Акваконтроль 5008000931</t>
  </si>
  <si>
    <t>Байпас Ду-40 для насоса Ду-25 Мастер</t>
  </si>
  <si>
    <t>Ремкомплект вибрационного насоса Вихрь</t>
  </si>
  <si>
    <t>Циркуляционный насос Navien Heatluxe NGB210 13-24 30019364A</t>
  </si>
  <si>
    <t>Насос фекальный Вихрь ФН-750</t>
  </si>
  <si>
    <t>Фекальный насос ФН-17000Л Ресанта</t>
  </si>
  <si>
    <t>Насос погружной Мастер SPS2-35 3,5"</t>
  </si>
  <si>
    <t>Насос погружной Мастер SPS2-53 3,5"</t>
  </si>
  <si>
    <t>Насос погружной Мастер SPS2-65 3,5"</t>
  </si>
  <si>
    <t>Насос погружной Мастер SPS2-85 3,5"</t>
  </si>
  <si>
    <t>Насос погружной Мастер SPS2-125 3,5"</t>
  </si>
  <si>
    <t>Муфта термоусадочная 4ПСТ1 (1-4)Belamos</t>
  </si>
  <si>
    <t>Насос скважинный ВИХРЬ СН 60 (диаметр 75 мм) 68/3/7</t>
  </si>
  <si>
    <t>Насос скважинный ВИХРЬ СН 45 (диаметр 75 мм) 68/3/18</t>
  </si>
</sst>
</file>

<file path=xl/styles.xml><?xml version="1.0" encoding="utf-8"?>
<styleSheet xmlns="http://schemas.openxmlformats.org/spreadsheetml/2006/main" xml:space="preserve">
  <numFmts count="1">
    <numFmt numFmtId="164" formatCode="[$-F800]dddd\,\ mmmm\ dd\,\ yyyy"/>
  </numFmts>
  <fonts count="2">
    <font>
      <b val="0"/>
      <i val="0"/>
      <strike val="0"/>
      <u val="none"/>
      <sz val="11"/>
      <color rgb="FF000000"/>
      <name val="Calibri"/>
    </font>
    <font>
      <b val="0"/>
      <i val="0"/>
      <strike val="0"/>
      <u val="single"/>
      <sz val="11"/>
      <color rgb="FF0563C1"/>
      <name val="Calibri"/>
    </font>
  </fonts>
  <fills count="2">
    <fill>
      <patternFill patternType="none"/>
    </fill>
    <fill>
      <patternFill patternType="gray125">
        <fgColor rgb="FFFFFFFF"/>
        <bgColor rgb="FF000000"/>
      </patternFill>
    </fill>
  </fills>
  <borders count="1">
    <border/>
  </borders>
  <cellStyleXfs count="1">
    <xf numFmtId="0" fontId="0" fillId="0" borderId="0"/>
  </cellStyleXfs>
  <cellXfs count="1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0" borderId="0" applyFont="0" applyNumberFormat="0" applyFill="0" applyBorder="0" applyAlignment="1">
      <alignment horizontal="center" vertical="bottom" textRotation="0" wrapText="tru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left" vertical="bottom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1" fillId="0" borderId="0" applyFont="0" applyNumberFormat="1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1791.png"/><Relationship Id="rId2" Type="http://schemas.openxmlformats.org/officeDocument/2006/relationships/image" Target="../media/nasos_pogruzhnoy_vodoley_btspe_0_5_100u1792.jpg"/><Relationship Id="rId3" Type="http://schemas.openxmlformats.org/officeDocument/2006/relationships/image" Target="../media/nasos_pogruzhnoy_vodoley_btspe_1_2_80u1793.jpg"/><Relationship Id="rId4" Type="http://schemas.openxmlformats.org/officeDocument/2006/relationships/image" Target="../media/baypas_du_40_dlya_nasosa_du_251794.jpg"/><Relationship Id="rId5" Type="http://schemas.openxmlformats.org/officeDocument/2006/relationships/image" Target="../media/baypas_du_50_dlya_nasosa_du_251795.jpg"/><Relationship Id="rId6" Type="http://schemas.openxmlformats.org/officeDocument/2006/relationships/image" Target="../media/baypas_v_sbore_du_50_sb_1_s_zapornym_klapanom1796.jpg"/><Relationship Id="rId7" Type="http://schemas.openxmlformats.org/officeDocument/2006/relationships/image" Target="../media/025000000000001590_11797.jpg"/><Relationship Id="rId8" Type="http://schemas.openxmlformats.org/officeDocument/2006/relationships/image" Target="../media/nasos_poverkhnostnyy_master_standart_80ch1798.png"/><Relationship Id="rId9" Type="http://schemas.openxmlformats.org/officeDocument/2006/relationships/image" Target="../media/stantsiya_nasosnaya_master_standart_60n1799.png"/><Relationship Id="rId10" Type="http://schemas.openxmlformats.org/officeDocument/2006/relationships/image" Target="../media/stantsiya_nasosnaya_master_standart_60ch1800.png"/><Relationship Id="rId11" Type="http://schemas.openxmlformats.org/officeDocument/2006/relationships/image" Target="../media/nasos_poverkhnostnyy_master_standart_100ch1801.png"/><Relationship Id="rId12" Type="http://schemas.openxmlformats.org/officeDocument/2006/relationships/image" Target="../media/stantsiya_nasosnaya_master_standart_80n1802.png"/><Relationship Id="rId13" Type="http://schemas.openxmlformats.org/officeDocument/2006/relationships/image" Target="../media/stantsiya_nasosnaya_master_standart_80ch1803.png"/><Relationship Id="rId14" Type="http://schemas.openxmlformats.org/officeDocument/2006/relationships/image" Target="../media/000120000000000125_11804.png"/><Relationship Id="rId15" Type="http://schemas.openxmlformats.org/officeDocument/2006/relationships/image" Target="../media/stantsiya_nasosnaya_master_standart_100n1805.png"/><Relationship Id="rId16" Type="http://schemas.openxmlformats.org/officeDocument/2006/relationships/image" Target="../media/stantsiya_nasosnaya_master_lider_80ch1806.png"/><Relationship Id="rId17" Type="http://schemas.openxmlformats.org/officeDocument/2006/relationships/image" Target="../media/stantsiya_nasosnaya_master_lider_100ch1807.png"/><Relationship Id="rId18" Type="http://schemas.openxmlformats.org/officeDocument/2006/relationships/image" Target="../media/nasos_poverkhnostnyy_master_standart_80n1808.png"/><Relationship Id="rId19" Type="http://schemas.openxmlformats.org/officeDocument/2006/relationships/image" Target="../media/nasos_poverkhnostnyy_master_lider_100ch1809.png"/><Relationship Id="rId20" Type="http://schemas.openxmlformats.org/officeDocument/2006/relationships/image" Target="../media/nasos_poverkhnostnyy_master_standart_100n1810.png"/><Relationship Id="rId21" Type="http://schemas.openxmlformats.org/officeDocument/2006/relationships/image" Target="../media/nasos_poverkhnostnyy_master_lider_80ch1811.png"/><Relationship Id="rId22" Type="http://schemas.openxmlformats.org/officeDocument/2006/relationships/image" Target="../media/nasos_poverkhnostnyy_master_standart_60ch1812.png"/><Relationship Id="rId23" Type="http://schemas.openxmlformats.org/officeDocument/2006/relationships/image" Target="../media/nasos_pogruzhnoy_master_nps_4_701813.jpg"/><Relationship Id="rId24" Type="http://schemas.openxmlformats.org/officeDocument/2006/relationships/image" Target="../media/nasos_pogruzhnoy_aquamotor_3sp_3_29_s1814.jpg"/><Relationship Id="rId25" Type="http://schemas.openxmlformats.org/officeDocument/2006/relationships/image" Target="../media/000120000000001100_11815.jpg"/><Relationship Id="rId26" Type="http://schemas.openxmlformats.org/officeDocument/2006/relationships/image" Target="../media/000120000000001105_11816.jpg"/><Relationship Id="rId27" Type="http://schemas.openxmlformats.org/officeDocument/2006/relationships/image" Target="../media/000120000000001105_11817.jpg"/><Relationship Id="rId28" Type="http://schemas.openxmlformats.org/officeDocument/2006/relationships/image" Target="../media/nasos_pogruzhnoy_aquamotor_3sp_3_113_s1818.jpg"/><Relationship Id="rId29" Type="http://schemas.openxmlformats.org/officeDocument/2006/relationships/image" Target="../media/nasos_tsirkulyatsionnyy_master_upc_32_40_180mm1819.png"/><Relationship Id="rId30" Type="http://schemas.openxmlformats.org/officeDocument/2006/relationships/image" Target="../media/nasos_tsirkulyatsionnyy_energosberegayushchiy_master_wpb_25_401820.png"/><Relationship Id="rId31" Type="http://schemas.openxmlformats.org/officeDocument/2006/relationships/image" Target="../media/000100000060000100_11821.jpg"/><Relationship Id="rId32" Type="http://schemas.openxmlformats.org/officeDocument/2006/relationships/image" Target="../media/000100000060000200_11822.jpg"/><Relationship Id="rId33" Type="http://schemas.openxmlformats.org/officeDocument/2006/relationships/image" Target="../media/000100000060000400_11823.jpg"/><Relationship Id="rId34" Type="http://schemas.openxmlformats.org/officeDocument/2006/relationships/image" Target="../media/nasos_tsentrobezhnyy_vikhrevoy_qb_60_master1824.png"/><Relationship Id="rId35" Type="http://schemas.openxmlformats.org/officeDocument/2006/relationships/image" Target="../media/nasos_tsentrobezhnyy_vikhrevoy_qb_80_master1825.png"/><Relationship Id="rId36" Type="http://schemas.openxmlformats.org/officeDocument/2006/relationships/image" Target="../media/manometr_aksialnyy_6_bar1826.jpg"/><Relationship Id="rId37" Type="http://schemas.openxmlformats.org/officeDocument/2006/relationships/image" Target="../media/manometr_radialnyy_6_bar1827.jpg"/><Relationship Id="rId38" Type="http://schemas.openxmlformats.org/officeDocument/2006/relationships/image" Target="../media/shtutser_5_ti_vyvodnoy_l_70_mm1828.jpg"/><Relationship Id="rId39" Type="http://schemas.openxmlformats.org/officeDocument/2006/relationships/image" Target="../media/shtutser_dlya_rele_davleniya_50_mm1829.jpg"/><Relationship Id="rId40" Type="http://schemas.openxmlformats.org/officeDocument/2006/relationships/image" Target="../media/rele_davleniya_pm_5_master_vnutrennyaya_rezba1830.jpg"/><Relationship Id="rId41" Type="http://schemas.openxmlformats.org/officeDocument/2006/relationships/image" Target="../media/rele_davleniya_pm_5_master_naruzhnaya_rezba1831.jpg"/><Relationship Id="rId42" Type="http://schemas.openxmlformats.org/officeDocument/2006/relationships/image" Target="../media/rele_davleniya_sukhoy_khod_mc_9a_vnutrennyaya_rezba_master1832.jpg"/><Relationship Id="rId43" Type="http://schemas.openxmlformats.org/officeDocument/2006/relationships/image" Target="../media/rele_davleniya_rs_9s_master_s_manometrom1833.jpg"/><Relationship Id="rId44" Type="http://schemas.openxmlformats.org/officeDocument/2006/relationships/image" Target="../media/kontroller_nasosa_ls_3_komplekt_master1834.jpg"/><Relationship Id="rId45" Type="http://schemas.openxmlformats.org/officeDocument/2006/relationships/image" Target="../media/nasos_drenazhnyy_master_jdp400pd_125l_m_5m1835.png"/><Relationship Id="rId46" Type="http://schemas.openxmlformats.org/officeDocument/2006/relationships/image" Target="../media/nasos_drenazhnyy_master_jdp750pd_210l_m_8m1836.jpg"/><Relationship Id="rId47" Type="http://schemas.openxmlformats.org/officeDocument/2006/relationships/image" Target="../media/nasos_drenazhnyy_master_jdp900pd_235l_m_9m1837.png"/><Relationship Id="rId48" Type="http://schemas.openxmlformats.org/officeDocument/2006/relationships/image" Target="../media/nasos_drenazhnyy_master_jdp1100pd_250l_m_11m1838.png"/><Relationship Id="rId49" Type="http://schemas.openxmlformats.org/officeDocument/2006/relationships/image" Target="../media/nasos_tsirkulyatsionnyy_energosberegayushchiy_master_wpb_32_401839.png"/><Relationship Id="rId50" Type="http://schemas.openxmlformats.org/officeDocument/2006/relationships/image" Target="../media/nasos_tsirkulyatsionnyy_energosberegayushchiy_master_wpb_32_601840.png"/><Relationship Id="rId51" Type="http://schemas.openxmlformats.org/officeDocument/2006/relationships/image" Target="../media/kontroller_davleniya_ar_as_pc_59a_aquamotor1841.png"/><Relationship Id="rId52" Type="http://schemas.openxmlformats.org/officeDocument/2006/relationships/image" Target="../media/020030000000700600_11842.jpg"/><Relationship Id="rId53" Type="http://schemas.openxmlformats.org/officeDocument/2006/relationships/image" Target="../media/nasos_poverkhnostnyy_sadovyy_pn_1100n_vt_vikhr_nerzhaveyushchiy_korpus1843.jpg"/><Relationship Id="rId54" Type="http://schemas.openxmlformats.org/officeDocument/2006/relationships/image" Target="../media/nasos_drenazhnyy_vikhr_dn_1100n1844.jpg"/><Relationship Id="rId55" Type="http://schemas.openxmlformats.org/officeDocument/2006/relationships/image" Target="../media/nasos_poverkhnostnyy_sadovyy_pn_900vt_vikhr_plastikovyy_korpus1845.jpg"/><Relationship Id="rId56" Type="http://schemas.openxmlformats.org/officeDocument/2006/relationships/image" Target="../media/nasos_poverkhnostnyy_sadovyy_pn_1100vt_vikhr_plastikovyy_korpus1846.jpg"/><Relationship Id="rId57" Type="http://schemas.openxmlformats.org/officeDocument/2006/relationships/image" Target="../media/nasos_tsirkulyatsionnyy_master_new_upc_25_40_180mm1847.png"/><Relationship Id="rId58" Type="http://schemas.openxmlformats.org/officeDocument/2006/relationships/image" Target="../media/nasos_tsirkulyatsionnyy_master_new_upc_25_60_180mm1848.png"/><Relationship Id="rId59" Type="http://schemas.openxmlformats.org/officeDocument/2006/relationships/image" Target="../media/nasos_tsirkulyatsionnyy_master_new_upc_25_80_180mm1849.png"/><Relationship Id="rId60" Type="http://schemas.openxmlformats.org/officeDocument/2006/relationships/image" Target="../media/nasos_povyshayushchiy_davlenie_upa_15_90_euro_1850.jpg"/><Relationship Id="rId61" Type="http://schemas.openxmlformats.org/officeDocument/2006/relationships/image" Target="../media/nasos_povyshayushchiy_davlenie_upa_15_120_euro_1851.jpg"/><Relationship Id="rId62" Type="http://schemas.openxmlformats.org/officeDocument/2006/relationships/image" Target="../media/nasos_povyshayushchiy_davlenie_wzr_wip_10_euro_1852.jpg"/><Relationship Id="rId63" Type="http://schemas.openxmlformats.org/officeDocument/2006/relationships/image" Target="../media/nasos_povyshayushchiy_davlenie_wzr_wip_15_euro_1853.jpg"/><Relationship Id="rId64" Type="http://schemas.openxmlformats.org/officeDocument/2006/relationships/image" Target="../media/rele_davleniya_sukhoy_khod_ar_ms_pc_9a_aquamotor_naruzhnaya_rezba1854.jpg"/><Relationship Id="rId65" Type="http://schemas.openxmlformats.org/officeDocument/2006/relationships/image" Target="../media/rele_davleniya_sukhoy_khod_ar_ms_pc_9b_aquamotor_vnutrennyaya_rezba1855.jpg"/><Relationship Id="rId66" Type="http://schemas.openxmlformats.org/officeDocument/2006/relationships/image" Target="../media/000110000040010720_11856.jpg"/><Relationship Id="rId67" Type="http://schemas.openxmlformats.org/officeDocument/2006/relationships/image" Target="../media/nasos_tsirkulyatsionnyy_rispa_leader_s_25_4_130mm1857.png"/><Relationship Id="rId68" Type="http://schemas.openxmlformats.org/officeDocument/2006/relationships/image" Target="../media/000120000000003053_11858.jpg"/><Relationship Id="rId69" Type="http://schemas.openxmlformats.org/officeDocument/2006/relationships/image" Target="../media/nasos_pogruzhnoy_eterna_sps2_65_3_51859.jpg"/><Relationship Id="rId70" Type="http://schemas.openxmlformats.org/officeDocument/2006/relationships/image" Target="../media/shtutser_5_ti_vyvodnoy_l_80_mm1860.jpg"/><Relationship Id="rId71" Type="http://schemas.openxmlformats.org/officeDocument/2006/relationships/image" Target="../media/shtutser_5_ti_vyvodnoy_l_110_mm1861.jpg"/><Relationship Id="rId72" Type="http://schemas.openxmlformats.org/officeDocument/2006/relationships/image" Target="../media/nasos_vibratsionnyy_vikhr_vn_10v_verkhniy_zabor1862.jpg"/><Relationship Id="rId73" Type="http://schemas.openxmlformats.org/officeDocument/2006/relationships/image" Target="../media/nasos_vibratsionnyy_vikhr_vn_10n_nizhniy_zabor1863.jpg"/><Relationship Id="rId74" Type="http://schemas.openxmlformats.org/officeDocument/2006/relationships/image" Target="../media/nasos_vibratsionnyy_vikhr_vn_15v_verkhniy_zabor1864.jpg"/><Relationship Id="rId75" Type="http://schemas.openxmlformats.org/officeDocument/2006/relationships/image" Target="../media/nasos_vibratsionnyy_vikhr_vn_15n_nizhniy_zabor1865.jpg"/><Relationship Id="rId76" Type="http://schemas.openxmlformats.org/officeDocument/2006/relationships/image" Target="../media/nasos_vibratsionnyy_vikhr_vn_25v_verkhniy_zabor1866.jpg"/><Relationship Id="rId77" Type="http://schemas.openxmlformats.org/officeDocument/2006/relationships/image" Target="../media/nasos_pogruzhnoy_eterna_sps2_125_3_51867.jpg"/><Relationship Id="rId78" Type="http://schemas.openxmlformats.org/officeDocument/2006/relationships/image" Target="../media/nasos_pogruzhnoy_eterna_sps2_110_3_51868.jpg"/><Relationship Id="rId79" Type="http://schemas.openxmlformats.org/officeDocument/2006/relationships/image" Target="../media/nasos_pogruzhnoy_eterna_sps2_85_3_51869.jpg"/><Relationship Id="rId80" Type="http://schemas.openxmlformats.org/officeDocument/2006/relationships/image" Target="../media/nasos_pogruzhnoy_eterna_sps2_35_3_51870.jpg"/><Relationship Id="rId81" Type="http://schemas.openxmlformats.org/officeDocument/2006/relationships/image" Target="../media/nasos_vibratsionnyy_vikhr_vn_25n_nizhniy_zabor1871.jpg"/><Relationship Id="rId82" Type="http://schemas.openxmlformats.org/officeDocument/2006/relationships/image" Target="../media/nasos_tsirkulyatsionnyy_sti_cr_25_4_180mm1872.jpg"/><Relationship Id="rId83" Type="http://schemas.openxmlformats.org/officeDocument/2006/relationships/image" Target="../media/nasos_tsirkulyatsionnyy_sti_cr_25_6_180mm1873.jpg"/><Relationship Id="rId84" Type="http://schemas.openxmlformats.org/officeDocument/2006/relationships/image" Target="../media/nasos_tsirkulyatsionnyy_sti_cr_32_6_180mm1874.jpg"/><Relationship Id="rId85" Type="http://schemas.openxmlformats.org/officeDocument/2006/relationships/image" Target="../media/nasos_tsirkulyatsionnyy_25_6_sti_cr_130mm1875.jpg"/><Relationship Id="rId86" Type="http://schemas.openxmlformats.org/officeDocument/2006/relationships/image" Target="../media/nasos_tsirkulyatsionnyy_master_new_upc_32_40_180mm1876.png"/><Relationship Id="rId87" Type="http://schemas.openxmlformats.org/officeDocument/2006/relationships/image" Target="../media/nasos_tsirkulyatsionnyy_master_new_upc_32_60_180mm1877.png"/><Relationship Id="rId88" Type="http://schemas.openxmlformats.org/officeDocument/2006/relationships/image" Target="../media/nasos_tsirkulyatsionnyy_master_new_upc_25_40_130mm1878.png"/><Relationship Id="rId89" Type="http://schemas.openxmlformats.org/officeDocument/2006/relationships/image" Target="../media/nasos_tsirkulyatsionnyy_master_new_upc_25_60_130mm1879.png"/><Relationship Id="rId90" Type="http://schemas.openxmlformats.org/officeDocument/2006/relationships/image" Target="../media/000110000040010945_11880.jpg"/><Relationship Id="rId91" Type="http://schemas.openxmlformats.org/officeDocument/2006/relationships/image" Target="../media/kontroller_davleniya_ar_as_pc_60a_aquamotor1881.png"/><Relationship Id="rId92" Type="http://schemas.openxmlformats.org/officeDocument/2006/relationships/image" Target="../media/avtomaticheskoe_rele_davleniya_ard_101882.png"/><Relationship Id="rId93" Type="http://schemas.openxmlformats.org/officeDocument/2006/relationships/image" Target="../media/020030000000900750_11883.jpg"/><Relationship Id="rId94" Type="http://schemas.openxmlformats.org/officeDocument/2006/relationships/image" Target="../media/chastotnyy_preobrazovatel_ad_01_1_5kvt1884.png"/><Relationship Id="rId95" Type="http://schemas.openxmlformats.org/officeDocument/2006/relationships/image" Target="../media/nasos_drenazhnyy_master_jdp550h_165_l_m1885.png"/><Relationship Id="rId96" Type="http://schemas.openxmlformats.org/officeDocument/2006/relationships/image" Target="../media/nasos_drenazhnyy_master_jdp750hp_216_l_m1886.png"/><Relationship Id="rId97" Type="http://schemas.openxmlformats.org/officeDocument/2006/relationships/image" Target="../media/000100000020000320_11887.jpg"/><Relationship Id="rId98" Type="http://schemas.openxmlformats.org/officeDocument/2006/relationships/image" Target="../media/020030000000500390_11888.jpg"/><Relationship Id="rId99" Type="http://schemas.openxmlformats.org/officeDocument/2006/relationships/image" Target="../media/000110000060000150_11889.jpg"/><Relationship Id="rId100" Type="http://schemas.openxmlformats.org/officeDocument/2006/relationships/image" Target="../media/nasosnaya_ustanovka_povysheniya_davleniya_apg_4031890.jpg"/><Relationship Id="rId101" Type="http://schemas.openxmlformats.org/officeDocument/2006/relationships/image" Target="../media/nasosnaya_ustanovka_povysheniya_davleniya_apg_4041891.jpg"/><Relationship Id="rId102" Type="http://schemas.openxmlformats.org/officeDocument/2006/relationships/image" Target="../media/000110000070020100_11892.jpg"/><Relationship Id="rId103" Type="http://schemas.openxmlformats.org/officeDocument/2006/relationships/image" Target="../media/000110000070020200_11893.jpg"/><Relationship Id="rId104" Type="http://schemas.openxmlformats.org/officeDocument/2006/relationships/image" Target="../media/000110000070020300_11894.jpg"/><Relationship Id="rId105" Type="http://schemas.openxmlformats.org/officeDocument/2006/relationships/image" Target="../media/rele_davleniya_sukhoy_khod_mc_9a_naruzhnyaya_rezba_master1895.jpg"/><Relationship Id="rId106" Type="http://schemas.openxmlformats.org/officeDocument/2006/relationships/image" Target="../media/nasos_tsirkulyatsionnyy_flantsevyy_master_tpa_40_8_3701896.png"/><Relationship Id="rId107" Type="http://schemas.openxmlformats.org/officeDocument/2006/relationships/image" Target="../media/nasos_tsirkulyatsionnyy_flantsevyy_master_tpa_40_13_5501897.png"/><Relationship Id="rId108" Type="http://schemas.openxmlformats.org/officeDocument/2006/relationships/image" Target="../media/nasos_tsirkulyatsionnyy_flantsevyy_master_tpa_50_8_5501898.png"/><Relationship Id="rId109" Type="http://schemas.openxmlformats.org/officeDocument/2006/relationships/image" Target="../media/nasos_tsirkulyatsionnyy_flantsevyy_master_tpa_40_16_7001899.png"/><Relationship Id="rId110" Type="http://schemas.openxmlformats.org/officeDocument/2006/relationships/image" Target="../media/nasos_tsirkulyatsionnyy_flantsevyy_master_tpa_50_10_7001900.png"/><Relationship Id="rId111" Type="http://schemas.openxmlformats.org/officeDocument/2006/relationships/image" Target="../media/nasos_tsirkulyatsionnyy_flantsevyy_master_tpa_40_19_10001901.png"/><Relationship Id="rId112" Type="http://schemas.openxmlformats.org/officeDocument/2006/relationships/image" Target="../media/nasos_tsirkulyatsionnyy_flantsevyy_master_tpa_50_14_10001902.png"/><Relationship Id="rId113" Type="http://schemas.openxmlformats.org/officeDocument/2006/relationships/image" Target="../media/nasos_tsirkulyatsionnyy_flantsevyy_master_tpa_50_18_13001903.png"/><Relationship Id="rId114" Type="http://schemas.openxmlformats.org/officeDocument/2006/relationships/image" Target="../media/nasos_tsirkulyatsionnyy_flantsevyy_master_tpa_65_18_13001904.png"/><Relationship Id="rId115" Type="http://schemas.openxmlformats.org/officeDocument/2006/relationships/image" Target="../media/025000000000001050_11905.jpg"/><Relationship Id="rId116" Type="http://schemas.openxmlformats.org/officeDocument/2006/relationships/image" Target="../media/000100000020000345_11906.jpg"/><Relationship Id="rId117" Type="http://schemas.openxmlformats.org/officeDocument/2006/relationships/image" Target="../media/000120000000003240_11907.jpg"/><Relationship Id="rId118" Type="http://schemas.openxmlformats.org/officeDocument/2006/relationships/image" Target="../media/000120000000003250_11908.jpg"/><Relationship Id="rId119" Type="http://schemas.openxmlformats.org/officeDocument/2006/relationships/image" Target="../media/000120000000003265_11909.jpg"/><Relationship Id="rId120" Type="http://schemas.openxmlformats.org/officeDocument/2006/relationships/image" Target="../media/000120000000002710_11910.jpg"/><Relationship Id="rId121" Type="http://schemas.openxmlformats.org/officeDocument/2006/relationships/image" Target="../media/nasos_kanalizatsionnyy_resanta_kh_2d1911.png"/><Relationship Id="rId122" Type="http://schemas.openxmlformats.org/officeDocument/2006/relationships/image" Target="../media/000120000000003255_11912.jpg"/><Relationship Id="rId123" Type="http://schemas.openxmlformats.org/officeDocument/2006/relationships/image" Target="../media/000120000000003270_11913.jpg"/><Relationship Id="rId124" Type="http://schemas.openxmlformats.org/officeDocument/2006/relationships/image" Target="../media/000120000000003280_11914.jpg"/><Relationship Id="rId125" Type="http://schemas.openxmlformats.org/officeDocument/2006/relationships/image" Target="../media/000120000000001092_11915.jpg"/><Relationship Id="rId126" Type="http://schemas.openxmlformats.org/officeDocument/2006/relationships/image" Target="../media/000120000000001094_11916.jpg"/><Relationship Id="rId127" Type="http://schemas.openxmlformats.org/officeDocument/2006/relationships/image" Target="../media/000120000000000635_11917.jpg"/><Relationship Id="rId128" Type="http://schemas.openxmlformats.org/officeDocument/2006/relationships/image" Target="../media/000110000080000100_11918.jpg"/><Relationship Id="rId129" Type="http://schemas.openxmlformats.org/officeDocument/2006/relationships/image" Target="../media/000110000080000200_11919.jpg"/><Relationship Id="rId130" Type="http://schemas.openxmlformats.org/officeDocument/2006/relationships/image" Target="../media/000110000080000300_11920.jpg"/><Relationship Id="rId131" Type="http://schemas.openxmlformats.org/officeDocument/2006/relationships/image" Target="../media/000110000080000400_11921.jpg"/><Relationship Id="rId132" Type="http://schemas.openxmlformats.org/officeDocument/2006/relationships/image" Target="../media/000110000080000500_11922.jpg"/><Relationship Id="rId133" Type="http://schemas.openxmlformats.org/officeDocument/2006/relationships/image" Target="../media/000110000080000600_11923.jpg"/><Relationship Id="rId134" Type="http://schemas.openxmlformats.org/officeDocument/2006/relationships/image" Target="../media/000110000080000700_11924.jpg"/><Relationship Id="rId135" Type="http://schemas.openxmlformats.org/officeDocument/2006/relationships/image" Target="../media/app_adapter_plavnogo_puska_extra_akvakontrol_50080009311925.jpg"/><Relationship Id="rId136" Type="http://schemas.openxmlformats.org/officeDocument/2006/relationships/image" Target="../media/025000000000001040_11926.jpg"/><Relationship Id="rId137" Type="http://schemas.openxmlformats.org/officeDocument/2006/relationships/image" Target="../media/020030000000800150_11927.jpg"/><Relationship Id="rId138" Type="http://schemas.openxmlformats.org/officeDocument/2006/relationships/image" Target="../media/020020000000090127_11928.jpg"/><Relationship Id="rId139" Type="http://schemas.openxmlformats.org/officeDocument/2006/relationships/image" Target="../media/000120000000000637_11929.jpg"/><Relationship Id="rId140" Type="http://schemas.openxmlformats.org/officeDocument/2006/relationships/image" Target="../media/000120000000000638_11930.jpg"/><Relationship Id="rId141" Type="http://schemas.openxmlformats.org/officeDocument/2006/relationships/image" Target="../media/nasos_pogruzhnoy_master_sps2_35_3_51931.jpg"/><Relationship Id="rId142" Type="http://schemas.openxmlformats.org/officeDocument/2006/relationships/image" Target="../media/nasos_pogruzhnoy_master_sps2_53_3_51932.jpg"/><Relationship Id="rId143" Type="http://schemas.openxmlformats.org/officeDocument/2006/relationships/image" Target="../media/nasos_pogruzhnoy_master_sps2_65_3_51933.jpg"/><Relationship Id="rId144" Type="http://schemas.openxmlformats.org/officeDocument/2006/relationships/image" Target="../media/nasos_pogruzhnoy_master_sps2_85_3_51934.jpg"/><Relationship Id="rId145" Type="http://schemas.openxmlformats.org/officeDocument/2006/relationships/image" Target="../media/nasos_pogruzhnoy_master_sps2_125_3_51935.jpg"/><Relationship Id="rId146" Type="http://schemas.openxmlformats.org/officeDocument/2006/relationships/image" Target="../media/000110000050011900_11936.jpg"/><Relationship Id="rId147" Type="http://schemas.openxmlformats.org/officeDocument/2006/relationships/image" Target="../media/000120000000001160_11937.jpg"/><Relationship Id="rId148" Type="http://schemas.openxmlformats.org/officeDocument/2006/relationships/image" Target="../media/000120000000001150_11938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104775</xdr:rowOff>
    </xdr:from>
    <xdr:ext cx="6591300" cy="590550"/>
    <xdr:pic>
      <xdr:nvPicPr>
        <xdr:cNvPr id="1" name="Рисунок 2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</xdr:row>
      <xdr:rowOff>95250</xdr:rowOff>
    </xdr:from>
    <xdr:ext cx="1238250" cy="1238250"/>
    <xdr:pic>
      <xdr:nvPicPr>
        <xdr:cNvPr id="2" name="Насос погружной Водолей БЦПЭ 0.5-100у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</xdr:row>
      <xdr:rowOff>95250</xdr:rowOff>
    </xdr:from>
    <xdr:ext cx="1238250" cy="1238250"/>
    <xdr:pic>
      <xdr:nvPicPr>
        <xdr:cNvPr id="3" name="Насос погружной Водолей БЦПЭ 1.2-80у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</xdr:row>
      <xdr:rowOff>95250</xdr:rowOff>
    </xdr:from>
    <xdr:ext cx="1238250" cy="1238250"/>
    <xdr:pic>
      <xdr:nvPicPr>
        <xdr:cNvPr id="4" name="Байпас Ду-40 для насоса Ду-25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</xdr:row>
      <xdr:rowOff>95250</xdr:rowOff>
    </xdr:from>
    <xdr:ext cx="1238250" cy="1238250"/>
    <xdr:pic>
      <xdr:nvPicPr>
        <xdr:cNvPr id="5" name="Байпас Ду-50 для насоса Ду-25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</xdr:row>
      <xdr:rowOff>95250</xdr:rowOff>
    </xdr:from>
    <xdr:ext cx="1238250" cy="1238250"/>
    <xdr:pic>
      <xdr:nvPicPr>
        <xdr:cNvPr id="6" name="Байпас в сборе Ду-50 СБ-1 с запорным клапаном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</xdr:row>
      <xdr:rowOff>95250</xdr:rowOff>
    </xdr:from>
    <xdr:ext cx="1238250" cy="1238250"/>
    <xdr:pic>
      <xdr:nvPicPr>
        <xdr:cNvPr id="7" name="Байпас в сборе Ду-40 СБ-1 запорный клапан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</xdr:row>
      <xdr:rowOff>95250</xdr:rowOff>
    </xdr:from>
    <xdr:ext cx="1238250" cy="1238250"/>
    <xdr:pic>
      <xdr:nvPicPr>
        <xdr:cNvPr id="8" name="Насос поверхностный Мастер-Стандарт 80Ч" descr="0101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</xdr:row>
      <xdr:rowOff>95250</xdr:rowOff>
    </xdr:from>
    <xdr:ext cx="1238250" cy="1238250"/>
    <xdr:pic>
      <xdr:nvPicPr>
        <xdr:cNvPr id="9" name="Станция насосная Мастер-Стандарт 60Н" descr="01014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</xdr:row>
      <xdr:rowOff>95250</xdr:rowOff>
    </xdr:from>
    <xdr:ext cx="1238250" cy="1238250"/>
    <xdr:pic>
      <xdr:nvPicPr>
        <xdr:cNvPr id="10" name="Станция насосная Мастер-Стандарт 60Ч" descr="01015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</xdr:row>
      <xdr:rowOff>95250</xdr:rowOff>
    </xdr:from>
    <xdr:ext cx="1238250" cy="1238250"/>
    <xdr:pic>
      <xdr:nvPicPr>
        <xdr:cNvPr id="11" name="Насос поверхностный Мастер-Стандарт 100Ч" descr="0103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</xdr:row>
      <xdr:rowOff>95250</xdr:rowOff>
    </xdr:from>
    <xdr:ext cx="1238250" cy="1238250"/>
    <xdr:pic>
      <xdr:nvPicPr>
        <xdr:cNvPr id="12" name="Станция насосная Мастер-Стандарт 80Н" descr="0103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</xdr:row>
      <xdr:rowOff>95250</xdr:rowOff>
    </xdr:from>
    <xdr:ext cx="1238250" cy="1238250"/>
    <xdr:pic>
      <xdr:nvPicPr>
        <xdr:cNvPr id="13" name="Станция насосная Мастер-Стандарт 80Ч" descr="01034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</xdr:row>
      <xdr:rowOff>95250</xdr:rowOff>
    </xdr:from>
    <xdr:ext cx="1238250" cy="1238250"/>
    <xdr:pic>
      <xdr:nvPicPr>
        <xdr:cNvPr id="14" name="Станция насосная Мастер-Стандарт 100Ч" descr="01367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</xdr:row>
      <xdr:rowOff>95250</xdr:rowOff>
    </xdr:from>
    <xdr:ext cx="1238250" cy="1238250"/>
    <xdr:pic>
      <xdr:nvPicPr>
        <xdr:cNvPr id="15" name="Станция насосная Мастер-Стандарт 100Н" descr="01496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</xdr:row>
      <xdr:rowOff>95250</xdr:rowOff>
    </xdr:from>
    <xdr:ext cx="1238250" cy="1238250"/>
    <xdr:pic>
      <xdr:nvPicPr>
        <xdr:cNvPr id="16" name="Станция насосная Мастер-Лидер 80Ч" descr="01498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</xdr:row>
      <xdr:rowOff>95250</xdr:rowOff>
    </xdr:from>
    <xdr:ext cx="1238250" cy="1238250"/>
    <xdr:pic>
      <xdr:nvPicPr>
        <xdr:cNvPr id="17" name="Станция насосная Мастер-Лидер 100Ч" descr="01499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</xdr:row>
      <xdr:rowOff>95250</xdr:rowOff>
    </xdr:from>
    <xdr:ext cx="1238250" cy="1238250"/>
    <xdr:pic>
      <xdr:nvPicPr>
        <xdr:cNvPr id="18" name="Насос поверхностный Мастер-Стандарт 80Н" descr="01843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</xdr:row>
      <xdr:rowOff>95250</xdr:rowOff>
    </xdr:from>
    <xdr:ext cx="1238250" cy="1238250"/>
    <xdr:pic>
      <xdr:nvPicPr>
        <xdr:cNvPr id="19" name="Насос поверхностный Мастер-Лидер 100Ч" descr="02046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</xdr:row>
      <xdr:rowOff>95250</xdr:rowOff>
    </xdr:from>
    <xdr:ext cx="1238250" cy="1238250"/>
    <xdr:pic>
      <xdr:nvPicPr>
        <xdr:cNvPr id="20" name="Насос поверхностный Мастер-Стандарт 100Н" descr="02240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</xdr:row>
      <xdr:rowOff>95250</xdr:rowOff>
    </xdr:from>
    <xdr:ext cx="1238250" cy="1238250"/>
    <xdr:pic>
      <xdr:nvPicPr>
        <xdr:cNvPr id="21" name="Насос поверхностный Мастер-Лидер 80Ч" descr="02245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</xdr:row>
      <xdr:rowOff>95250</xdr:rowOff>
    </xdr:from>
    <xdr:ext cx="1238250" cy="1238250"/>
    <xdr:pic>
      <xdr:nvPicPr>
        <xdr:cNvPr id="22" name="Насос поверхностный Мастер-Стандарт 60Ч" descr="02375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</xdr:row>
      <xdr:rowOff>95250</xdr:rowOff>
    </xdr:from>
    <xdr:ext cx="1238250" cy="1238250"/>
    <xdr:pic>
      <xdr:nvPicPr>
        <xdr:cNvPr id="23" name="Насос погружной Мастер НПС 4/70" descr="12483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</xdr:row>
      <xdr:rowOff>95250</xdr:rowOff>
    </xdr:from>
    <xdr:ext cx="1238250" cy="1238250"/>
    <xdr:pic>
      <xdr:nvPicPr>
        <xdr:cNvPr id="24" name="Насос погружной Aquamotor 3SP 3-29(С)" descr="17165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</xdr:row>
      <xdr:rowOff>95250</xdr:rowOff>
    </xdr:from>
    <xdr:ext cx="1238250" cy="1238250"/>
    <xdr:pic>
      <xdr:nvPicPr>
        <xdr:cNvPr id="25" name="Насос погружной Aquamotor 3SP 3-59(С)" descr="17166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</xdr:row>
      <xdr:rowOff>95250</xdr:rowOff>
    </xdr:from>
    <xdr:ext cx="1238250" cy="1238250"/>
    <xdr:pic>
      <xdr:nvPicPr>
        <xdr:cNvPr id="26" name="Насос погружной Aquamotor 3SP 3-84(С)" descr="17167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</xdr:row>
      <xdr:rowOff>95250</xdr:rowOff>
    </xdr:from>
    <xdr:ext cx="1238250" cy="1238250"/>
    <xdr:pic>
      <xdr:nvPicPr>
        <xdr:cNvPr id="27" name="Насос погружной Aquamotor 3SP 3-42(С)" descr="17811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</xdr:row>
      <xdr:rowOff>95250</xdr:rowOff>
    </xdr:from>
    <xdr:ext cx="1238250" cy="1238250"/>
    <xdr:pic>
      <xdr:nvPicPr>
        <xdr:cNvPr id="28" name="Насос погружной Aquamotor 3SP 3-113(С)" descr="19016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</xdr:row>
      <xdr:rowOff>95250</xdr:rowOff>
    </xdr:from>
    <xdr:ext cx="1238250" cy="1238250"/>
    <xdr:pic>
      <xdr:nvPicPr>
        <xdr:cNvPr id="29" name="Насос циркуляционный Мастер UPC 32-40 180мм" descr="20956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</xdr:row>
      <xdr:rowOff>95250</xdr:rowOff>
    </xdr:from>
    <xdr:ext cx="1238250" cy="1238250"/>
    <xdr:pic>
      <xdr:nvPicPr>
        <xdr:cNvPr id="30" name="Насос циркуляционный энергосберегающий Мастер WPB 25-40" descr="20968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</xdr:row>
      <xdr:rowOff>95250</xdr:rowOff>
    </xdr:from>
    <xdr:ext cx="1238250" cy="1238250"/>
    <xdr:pic>
      <xdr:nvPicPr>
        <xdr:cNvPr id="31" name="Комплект гаек Ду-25 для циркуляционного насоса" descr="20979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</xdr:row>
      <xdr:rowOff>95250</xdr:rowOff>
    </xdr:from>
    <xdr:ext cx="1238250" cy="1238250"/>
    <xdr:pic>
      <xdr:nvPicPr>
        <xdr:cNvPr id="32" name="Комплект гаек Ду-32 для циркуляционного насоса" descr="20980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</xdr:row>
      <xdr:rowOff>95250</xdr:rowOff>
    </xdr:from>
    <xdr:ext cx="1238250" cy="1238250"/>
    <xdr:pic>
      <xdr:nvPicPr>
        <xdr:cNvPr id="33" name="Вибровставка Ду-40 муфтовая" descr="20982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</xdr:row>
      <xdr:rowOff>95250</xdr:rowOff>
    </xdr:from>
    <xdr:ext cx="1238250" cy="1238250"/>
    <xdr:pic>
      <xdr:nvPicPr>
        <xdr:cNvPr id="34" name="Насос центробежный вихревой QB-60 Мастер" descr="21132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</xdr:row>
      <xdr:rowOff>95250</xdr:rowOff>
    </xdr:from>
    <xdr:ext cx="1238250" cy="1238250"/>
    <xdr:pic>
      <xdr:nvPicPr>
        <xdr:cNvPr id="35" name="Насос центробежный вихревой QB-80 Мастер" descr="21133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</xdr:row>
      <xdr:rowOff>95250</xdr:rowOff>
    </xdr:from>
    <xdr:ext cx="1238250" cy="1238250"/>
    <xdr:pic>
      <xdr:nvPicPr>
        <xdr:cNvPr id="36" name="Манометр аксиальный 6 бар" descr="21277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</xdr:row>
      <xdr:rowOff>95250</xdr:rowOff>
    </xdr:from>
    <xdr:ext cx="1238250" cy="1238250"/>
    <xdr:pic>
      <xdr:nvPicPr>
        <xdr:cNvPr id="37" name="Манометр радиальный 6 бар" descr="21278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</xdr:row>
      <xdr:rowOff>95250</xdr:rowOff>
    </xdr:from>
    <xdr:ext cx="1238250" cy="1238250"/>
    <xdr:pic>
      <xdr:nvPicPr>
        <xdr:cNvPr id="38" name="Штуцер 5-ти выводной L-70 мм" descr="21279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</xdr:row>
      <xdr:rowOff>95250</xdr:rowOff>
    </xdr:from>
    <xdr:ext cx="1238250" cy="1238250"/>
    <xdr:pic>
      <xdr:nvPicPr>
        <xdr:cNvPr id="39" name="Штуцер для реле давления 50 мм" descr="21280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</xdr:row>
      <xdr:rowOff>95250</xdr:rowOff>
    </xdr:from>
    <xdr:ext cx="1238250" cy="1238250"/>
    <xdr:pic>
      <xdr:nvPicPr>
        <xdr:cNvPr id="40" name="Реле давления PM/5 Мастер внутренняя резьба" descr="21281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</xdr:row>
      <xdr:rowOff>95250</xdr:rowOff>
    </xdr:from>
    <xdr:ext cx="1238250" cy="1238250"/>
    <xdr:pic>
      <xdr:nvPicPr>
        <xdr:cNvPr id="41" name="Реле давления PM/5 Мастер наружная резьба" descr="21282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</xdr:row>
      <xdr:rowOff>95250</xdr:rowOff>
    </xdr:from>
    <xdr:ext cx="1238250" cy="1238250"/>
    <xdr:pic>
      <xdr:nvPicPr>
        <xdr:cNvPr id="42" name="Реле давления сухой ход MC-9A внутренняя резьба Мастер" descr="21283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</xdr:row>
      <xdr:rowOff>95250</xdr:rowOff>
    </xdr:from>
    <xdr:ext cx="1238250" cy="1238250"/>
    <xdr:pic>
      <xdr:nvPicPr>
        <xdr:cNvPr id="43" name="Реле давления РС-9С Мастер с манометром" descr="21284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</xdr:row>
      <xdr:rowOff>95250</xdr:rowOff>
    </xdr:from>
    <xdr:ext cx="1238250" cy="1238250"/>
    <xdr:pic>
      <xdr:nvPicPr>
        <xdr:cNvPr id="44" name="Контроллер насоса LS-3 комплект Мастер" descr="21285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</xdr:row>
      <xdr:rowOff>95250</xdr:rowOff>
    </xdr:from>
    <xdr:ext cx="1238250" cy="1238250"/>
    <xdr:pic>
      <xdr:nvPicPr>
        <xdr:cNvPr id="45" name="Насос дренажный Мастер JDP400PD 125л/м 5м" descr="21570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</xdr:row>
      <xdr:rowOff>95250</xdr:rowOff>
    </xdr:from>
    <xdr:ext cx="1238250" cy="1238250"/>
    <xdr:pic>
      <xdr:nvPicPr>
        <xdr:cNvPr id="46" name="Насос дренажный Мастер JDP750PD 210л/м 8м" descr="21571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</xdr:row>
      <xdr:rowOff>95250</xdr:rowOff>
    </xdr:from>
    <xdr:ext cx="1238250" cy="1238250"/>
    <xdr:pic>
      <xdr:nvPicPr>
        <xdr:cNvPr id="47" name="Насос дренажный Мастер JDP900PD 235л/м 9м" descr="21572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</xdr:row>
      <xdr:rowOff>95250</xdr:rowOff>
    </xdr:from>
    <xdr:ext cx="1238250" cy="1238250"/>
    <xdr:pic>
      <xdr:nvPicPr>
        <xdr:cNvPr id="48" name="Насос дренажный Мастер JDP1100PD 250л/м 11м" descr="21573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</xdr:row>
      <xdr:rowOff>95250</xdr:rowOff>
    </xdr:from>
    <xdr:ext cx="1238250" cy="1238250"/>
    <xdr:pic>
      <xdr:nvPicPr>
        <xdr:cNvPr id="49" name="Насос циркуляционный энергосберегающий Мастер WPB 32-40" descr="22024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</xdr:row>
      <xdr:rowOff>95250</xdr:rowOff>
    </xdr:from>
    <xdr:ext cx="1238250" cy="1238250"/>
    <xdr:pic>
      <xdr:nvPicPr>
        <xdr:cNvPr id="50" name="Насос циркуляционный энергосберегающий Мастер WPB 32-60" descr="22025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</xdr:row>
      <xdr:rowOff>95250</xdr:rowOff>
    </xdr:from>
    <xdr:ext cx="1238250" cy="1238250"/>
    <xdr:pic>
      <xdr:nvPicPr>
        <xdr:cNvPr id="51" name="Контроллер давления AR AS PC-59A Aquamotor" descr="23165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</xdr:row>
      <xdr:rowOff>95250</xdr:rowOff>
    </xdr:from>
    <xdr:ext cx="1238250" cy="1238250"/>
    <xdr:pic>
      <xdr:nvPicPr>
        <xdr:cNvPr id="52" name="Электронная плата для контроллера насоса PC-13A Мастер" descr="25205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</xdr:row>
      <xdr:rowOff>95250</xdr:rowOff>
    </xdr:from>
    <xdr:ext cx="1238250" cy="1238250"/>
    <xdr:pic>
      <xdr:nvPicPr>
        <xdr:cNvPr id="53" name="Насос поверхностный садовый ПН-1100Н Вт Вихрь нержавеющий корпус" descr="27314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</xdr:row>
      <xdr:rowOff>95250</xdr:rowOff>
    </xdr:from>
    <xdr:ext cx="1238250" cy="1238250"/>
    <xdr:pic>
      <xdr:nvPicPr>
        <xdr:cNvPr id="54" name="Насос дренажный ВИХРЬ ДН-1100Н" descr="27582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</xdr:row>
      <xdr:rowOff>95250</xdr:rowOff>
    </xdr:from>
    <xdr:ext cx="1238250" cy="1238250"/>
    <xdr:pic>
      <xdr:nvPicPr>
        <xdr:cNvPr id="55" name="Насос поверхностный садовый ПН-900Вт Вихрь пластиковый корпус" descr="27882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</xdr:row>
      <xdr:rowOff>95250</xdr:rowOff>
    </xdr:from>
    <xdr:ext cx="1238250" cy="1238250"/>
    <xdr:pic>
      <xdr:nvPicPr>
        <xdr:cNvPr id="56" name="Насос поверхностный садовый ПН-1100Вт Вихрь пластиковый корпус" descr="27883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</xdr:row>
      <xdr:rowOff>95250</xdr:rowOff>
    </xdr:from>
    <xdr:ext cx="1238250" cy="1238250"/>
    <xdr:pic>
      <xdr:nvPicPr>
        <xdr:cNvPr id="57" name="Насос циркуляционный Мастер NEW UPC 25-40 180мм" descr="28408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</xdr:row>
      <xdr:rowOff>95250</xdr:rowOff>
    </xdr:from>
    <xdr:ext cx="1238250" cy="1238250"/>
    <xdr:pic>
      <xdr:nvPicPr>
        <xdr:cNvPr id="58" name="Насос циркуляционный Мастер NEW UPC 25-60 180мм" descr="28409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</xdr:row>
      <xdr:rowOff>95250</xdr:rowOff>
    </xdr:from>
    <xdr:ext cx="1238250" cy="1238250"/>
    <xdr:pic>
      <xdr:nvPicPr>
        <xdr:cNvPr id="59" name="Насос циркуляционный Мастер NEW UPC 25-80 180мм" descr="28410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</xdr:row>
      <xdr:rowOff>95250</xdr:rowOff>
    </xdr:from>
    <xdr:ext cx="1238250" cy="1238250"/>
    <xdr:pic>
      <xdr:nvPicPr>
        <xdr:cNvPr id="60" name="Насос повышающий давление UPA 15-90 Euro" descr="28411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</xdr:row>
      <xdr:rowOff>95250</xdr:rowOff>
    </xdr:from>
    <xdr:ext cx="1238250" cy="1238250"/>
    <xdr:pic>
      <xdr:nvPicPr>
        <xdr:cNvPr id="61" name="Насос повышающий давление UPA 15-120 Euro" descr="2841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</xdr:row>
      <xdr:rowOff>95250</xdr:rowOff>
    </xdr:from>
    <xdr:ext cx="1238250" cy="1238250"/>
    <xdr:pic>
      <xdr:nvPicPr>
        <xdr:cNvPr id="62" name="Насос повышающий давление WZR WIP-10 Euro" descr="2841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</xdr:row>
      <xdr:rowOff>95250</xdr:rowOff>
    </xdr:from>
    <xdr:ext cx="1238250" cy="1238250"/>
    <xdr:pic>
      <xdr:nvPicPr>
        <xdr:cNvPr id="63" name="Насос повышающий давление WZR WIP-15 Eurо" descr="28415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</xdr:row>
      <xdr:rowOff>95250</xdr:rowOff>
    </xdr:from>
    <xdr:ext cx="1238250" cy="1238250"/>
    <xdr:pic>
      <xdr:nvPicPr>
        <xdr:cNvPr id="64" name="Реле давления сухой ход AR MS PC-9A Aquamotor наружная резьба" descr="28486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</xdr:row>
      <xdr:rowOff>95250</xdr:rowOff>
    </xdr:from>
    <xdr:ext cx="1238250" cy="1238250"/>
    <xdr:pic>
      <xdr:nvPicPr>
        <xdr:cNvPr id="65" name="Реле давления сухой ход AR MS PC-9B Aquamotor внутренняя резьба" descr="28487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</xdr:row>
      <xdr:rowOff>95250</xdr:rowOff>
    </xdr:from>
    <xdr:ext cx="1238250" cy="1238250"/>
    <xdr:pic>
      <xdr:nvPicPr>
        <xdr:cNvPr id="66" name="Реле давления AR MS PS-9F Aquamotor внутренняя резьба" descr="28488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</xdr:row>
      <xdr:rowOff>95250</xdr:rowOff>
    </xdr:from>
    <xdr:ext cx="1238250" cy="1238250"/>
    <xdr:pic>
      <xdr:nvPicPr>
        <xdr:cNvPr id="67" name="Насос циркуляционный Rispa Leader С 25-4 130мм" descr="28489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</xdr:row>
      <xdr:rowOff>95250</xdr:rowOff>
    </xdr:from>
    <xdr:ext cx="1238250" cy="1238250"/>
    <xdr:pic>
      <xdr:nvPicPr>
        <xdr:cNvPr id="68" name="Насос погружной Eterna SPS2-53 3,5&quot;" descr="28956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</xdr:row>
      <xdr:rowOff>95250</xdr:rowOff>
    </xdr:from>
    <xdr:ext cx="1238250" cy="1238250"/>
    <xdr:pic>
      <xdr:nvPicPr>
        <xdr:cNvPr id="69" name="Насос погружной Eterna SPS2-65 3,5&quot;" descr="28957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</xdr:row>
      <xdr:rowOff>95250</xdr:rowOff>
    </xdr:from>
    <xdr:ext cx="1238250" cy="1238250"/>
    <xdr:pic>
      <xdr:nvPicPr>
        <xdr:cNvPr id="70" name="Штуцер 5-ти выводной L-80 мм" descr="29055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</xdr:row>
      <xdr:rowOff>95250</xdr:rowOff>
    </xdr:from>
    <xdr:ext cx="1238250" cy="1238250"/>
    <xdr:pic>
      <xdr:nvPicPr>
        <xdr:cNvPr id="71" name="Штуцер 5-ти выводной L-110 мм" descr="29056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</xdr:row>
      <xdr:rowOff>95250</xdr:rowOff>
    </xdr:from>
    <xdr:ext cx="1238250" cy="1238250"/>
    <xdr:pic>
      <xdr:nvPicPr>
        <xdr:cNvPr id="72" name="Насос вибрационный Вихрь ВН-10В верхний забор" descr="29208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85</xdr:row>
      <xdr:rowOff>95250</xdr:rowOff>
    </xdr:from>
    <xdr:ext cx="1238250" cy="1238250"/>
    <xdr:pic>
      <xdr:nvPicPr>
        <xdr:cNvPr id="73" name="Насос вибрационный Вихрь ВН-10Н нижний забор" descr="29209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86</xdr:row>
      <xdr:rowOff>95250</xdr:rowOff>
    </xdr:from>
    <xdr:ext cx="1238250" cy="1238250"/>
    <xdr:pic>
      <xdr:nvPicPr>
        <xdr:cNvPr id="74" name="Насос вибрационный Вихрь ВН-15В верхний забор" descr="29210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87</xdr:row>
      <xdr:rowOff>95250</xdr:rowOff>
    </xdr:from>
    <xdr:ext cx="1238250" cy="1238250"/>
    <xdr:pic>
      <xdr:nvPicPr>
        <xdr:cNvPr id="75" name="Насос вибрационный Вихрь ВН-15Н нижний забор" descr="29211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88</xdr:row>
      <xdr:rowOff>95250</xdr:rowOff>
    </xdr:from>
    <xdr:ext cx="1238250" cy="1238250"/>
    <xdr:pic>
      <xdr:nvPicPr>
        <xdr:cNvPr id="76" name="Насос вибрационный Вихрь ВН-25В верхний забор" descr="29212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89</xdr:row>
      <xdr:rowOff>95250</xdr:rowOff>
    </xdr:from>
    <xdr:ext cx="1238250" cy="1238250"/>
    <xdr:pic>
      <xdr:nvPicPr>
        <xdr:cNvPr id="77" name="Насос погружной Eterna SPS2-125 3,5&quot;" descr="29332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90</xdr:row>
      <xdr:rowOff>95250</xdr:rowOff>
    </xdr:from>
    <xdr:ext cx="1238250" cy="1238250"/>
    <xdr:pic>
      <xdr:nvPicPr>
        <xdr:cNvPr id="78" name="Насос погружной Eterna SPS2-110 3,5&quot;" descr="29333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91</xdr:row>
      <xdr:rowOff>95250</xdr:rowOff>
    </xdr:from>
    <xdr:ext cx="1238250" cy="1238250"/>
    <xdr:pic>
      <xdr:nvPicPr>
        <xdr:cNvPr id="79" name="Насос погружной Eterna SPS2-85 3,5&quot;" descr="29334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92</xdr:row>
      <xdr:rowOff>95250</xdr:rowOff>
    </xdr:from>
    <xdr:ext cx="1238250" cy="1238250"/>
    <xdr:pic>
      <xdr:nvPicPr>
        <xdr:cNvPr id="80" name="Насос погружной Eterna SPS2-35 3,5&quot;" descr="29335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93</xdr:row>
      <xdr:rowOff>95250</xdr:rowOff>
    </xdr:from>
    <xdr:ext cx="1238250" cy="1238250"/>
    <xdr:pic>
      <xdr:nvPicPr>
        <xdr:cNvPr id="81" name="Насос вибрационный Вихрь ВН-25Н нижний забор" descr="29560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94</xdr:row>
      <xdr:rowOff>95250</xdr:rowOff>
    </xdr:from>
    <xdr:ext cx="1238250" cy="1238250"/>
    <xdr:pic>
      <xdr:nvPicPr>
        <xdr:cNvPr id="82" name="Насос циркуляционный STI CR 25-4 180мм" descr="29595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95</xdr:row>
      <xdr:rowOff>95250</xdr:rowOff>
    </xdr:from>
    <xdr:ext cx="1238250" cy="1238250"/>
    <xdr:pic>
      <xdr:nvPicPr>
        <xdr:cNvPr id="83" name="Насос циркуляционный STI CR 25-6 180мм" descr="29596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96</xdr:row>
      <xdr:rowOff>95250</xdr:rowOff>
    </xdr:from>
    <xdr:ext cx="1238250" cy="1238250"/>
    <xdr:pic>
      <xdr:nvPicPr>
        <xdr:cNvPr id="84" name="Насос циркуляционный STI CR 32-6 180мм" descr="29597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97</xdr:row>
      <xdr:rowOff>95250</xdr:rowOff>
    </xdr:from>
    <xdr:ext cx="1238250" cy="1238250"/>
    <xdr:pic>
      <xdr:nvPicPr>
        <xdr:cNvPr id="85" name="Насос циркуляционный STI CR 25-6 130мм" descr="29687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98</xdr:row>
      <xdr:rowOff>95250</xdr:rowOff>
    </xdr:from>
    <xdr:ext cx="1238250" cy="1238250"/>
    <xdr:pic>
      <xdr:nvPicPr>
        <xdr:cNvPr id="86" name="Насос циркуляционный Мастер NEW UPC 32-40 180мм" descr="29833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99</xdr:row>
      <xdr:rowOff>95250</xdr:rowOff>
    </xdr:from>
    <xdr:ext cx="1238250" cy="1238250"/>
    <xdr:pic>
      <xdr:nvPicPr>
        <xdr:cNvPr id="87" name="Насос циркуляционный Мастер NEW UPC 32-60 180мм" descr="29834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100</xdr:row>
      <xdr:rowOff>95250</xdr:rowOff>
    </xdr:from>
    <xdr:ext cx="1238250" cy="1238250"/>
    <xdr:pic>
      <xdr:nvPicPr>
        <xdr:cNvPr id="88" name="Насос циркуляционный Мастер NEW UPC 25-40 130мм" descr="29835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101</xdr:row>
      <xdr:rowOff>95250</xdr:rowOff>
    </xdr:from>
    <xdr:ext cx="1238250" cy="1238250"/>
    <xdr:pic>
      <xdr:nvPicPr>
        <xdr:cNvPr id="89" name="Насос циркуляционный Мастер NEW UPC 25-60 130мм" descr="29836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102</xdr:row>
      <xdr:rowOff>95250</xdr:rowOff>
    </xdr:from>
    <xdr:ext cx="1238250" cy="1238250"/>
    <xdr:pic>
      <xdr:nvPicPr>
        <xdr:cNvPr id="90" name="Контроллер насоса AR AS PC-13A комплект Aquamotor" descr="29969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103</xdr:row>
      <xdr:rowOff>95250</xdr:rowOff>
    </xdr:from>
    <xdr:ext cx="1238250" cy="1238250"/>
    <xdr:pic>
      <xdr:nvPicPr>
        <xdr:cNvPr id="91" name="Контроллер давления AR AS PC-60A Aquamotor" descr="30391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104</xdr:row>
      <xdr:rowOff>95250</xdr:rowOff>
    </xdr:from>
    <xdr:ext cx="1238250" cy="1238250"/>
    <xdr:pic>
      <xdr:nvPicPr>
        <xdr:cNvPr id="92" name="Автоматическое реле давления АРД-10" descr="30435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105</xdr:row>
      <xdr:rowOff>95250</xdr:rowOff>
    </xdr:from>
    <xdr:ext cx="1238250" cy="1238250"/>
    <xdr:pic>
      <xdr:nvPicPr>
        <xdr:cNvPr id="93" name="Прокладка для реле давления 1/4&quot; резиновая" descr="30436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106</xdr:row>
      <xdr:rowOff>95250</xdr:rowOff>
    </xdr:from>
    <xdr:ext cx="1238250" cy="1238250"/>
    <xdr:pic>
      <xdr:nvPicPr>
        <xdr:cNvPr id="94" name="Частотный преобразователь AD-01M 1500W" descr="30437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107</xdr:row>
      <xdr:rowOff>95250</xdr:rowOff>
    </xdr:from>
    <xdr:ext cx="1238250" cy="1238250"/>
    <xdr:pic>
      <xdr:nvPicPr>
        <xdr:cNvPr id="95" name="Насос дренажный Мастер JDP550H 165 л/м" descr="30528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108</xdr:row>
      <xdr:rowOff>95250</xdr:rowOff>
    </xdr:from>
    <xdr:ext cx="1238250" cy="1238250"/>
    <xdr:pic>
      <xdr:nvPicPr>
        <xdr:cNvPr id="96" name="Насос дренажный Мастер JDP750HP 216 л/м" descr="30529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109</xdr:row>
      <xdr:rowOff>95250</xdr:rowOff>
    </xdr:from>
    <xdr:ext cx="1238250" cy="1238250"/>
    <xdr:pic>
      <xdr:nvPicPr>
        <xdr:cNvPr id="97" name="Насос циркуляционный STI CR 32-4 180мм" descr="30911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110</xdr:row>
      <xdr:rowOff>95250</xdr:rowOff>
    </xdr:from>
    <xdr:ext cx="1238250" cy="1238250"/>
    <xdr:pic>
      <xdr:nvPicPr>
        <xdr:cNvPr id="98" name="Датчик протока для повышающего насоса WIP-10/15/18" descr="31247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111</xdr:row>
      <xdr:rowOff>95250</xdr:rowOff>
    </xdr:from>
    <xdr:ext cx="1238250" cy="1238250"/>
    <xdr:pic>
      <xdr:nvPicPr>
        <xdr:cNvPr id="99" name="Частотный преобразователь AD-01 2200W" descr="31446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112</xdr:row>
      <xdr:rowOff>95250</xdr:rowOff>
    </xdr:from>
    <xdr:ext cx="1238250" cy="1238250"/>
    <xdr:pic>
      <xdr:nvPicPr>
        <xdr:cNvPr id="100" name="Насосная установка повышения давления APG 403" descr="31447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113</xdr:row>
      <xdr:rowOff>95250</xdr:rowOff>
    </xdr:from>
    <xdr:ext cx="1238250" cy="1238250"/>
    <xdr:pic>
      <xdr:nvPicPr>
        <xdr:cNvPr id="101" name="Насосная установка повышения давления APG 404" descr="31448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114</xdr:row>
      <xdr:rowOff>95250</xdr:rowOff>
    </xdr:from>
    <xdr:ext cx="1238250" cy="1238250"/>
    <xdr:pic>
      <xdr:nvPicPr>
        <xdr:cNvPr id="102" name="Штуцер 5-ти выводной с обратным клапаном" descr="31689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115</xdr:row>
      <xdr:rowOff>95250</xdr:rowOff>
    </xdr:from>
    <xdr:ext cx="1238250" cy="1238250"/>
    <xdr:pic>
      <xdr:nvPicPr>
        <xdr:cNvPr id="103" name="Манометр осевой D50мм 10бар нержавейка с глицериновым наполнителем" descr="31690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116</xdr:row>
      <xdr:rowOff>95250</xdr:rowOff>
    </xdr:from>
    <xdr:ext cx="1238250" cy="1238250"/>
    <xdr:pic>
      <xdr:nvPicPr>
        <xdr:cNvPr id="104" name="Манометр осевой D63мм 10бар нержавейка с глицериновым наполнителем" descr="31691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117</xdr:row>
      <xdr:rowOff>95250</xdr:rowOff>
    </xdr:from>
    <xdr:ext cx="1238250" cy="1238250"/>
    <xdr:pic>
      <xdr:nvPicPr>
        <xdr:cNvPr id="105" name="Реле давления сухой ход MC-9A наружняя резьба Мастер" descr="31866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118</xdr:row>
      <xdr:rowOff>95250</xdr:rowOff>
    </xdr:from>
    <xdr:ext cx="1238250" cy="1238250"/>
    <xdr:pic>
      <xdr:nvPicPr>
        <xdr:cNvPr id="106" name="Насос циркуляционный фланцевый Мастер TPA 40-8-370" descr="31867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119</xdr:row>
      <xdr:rowOff>95250</xdr:rowOff>
    </xdr:from>
    <xdr:ext cx="1238250" cy="1238250"/>
    <xdr:pic>
      <xdr:nvPicPr>
        <xdr:cNvPr id="107" name="Насос циркуляционный фланцевый Мастер TPA 40-13-550" descr="31868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120</xdr:row>
      <xdr:rowOff>95250</xdr:rowOff>
    </xdr:from>
    <xdr:ext cx="1238250" cy="1238250"/>
    <xdr:pic>
      <xdr:nvPicPr>
        <xdr:cNvPr id="108" name="Насос циркуляционный фланцевый Мастер TPA 50-8-550" descr="31869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121</xdr:row>
      <xdr:rowOff>95250</xdr:rowOff>
    </xdr:from>
    <xdr:ext cx="1238250" cy="1238250"/>
    <xdr:pic>
      <xdr:nvPicPr>
        <xdr:cNvPr id="109" name="Насос циркуляционный фланцевый Мастер TPA 40-16-700" descr="31870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122</xdr:row>
      <xdr:rowOff>95250</xdr:rowOff>
    </xdr:from>
    <xdr:ext cx="1238250" cy="1238250"/>
    <xdr:pic>
      <xdr:nvPicPr>
        <xdr:cNvPr id="110" name="Насос циркуляционный фланцевый Мастер TPA 50-10-700" descr="31871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123</xdr:row>
      <xdr:rowOff>95250</xdr:rowOff>
    </xdr:from>
    <xdr:ext cx="1238250" cy="1238250"/>
    <xdr:pic>
      <xdr:nvPicPr>
        <xdr:cNvPr id="111" name="Насос циркуляционный фланцевый Мастер TPA 40-19-1000" descr="31872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124</xdr:row>
      <xdr:rowOff>95250</xdr:rowOff>
    </xdr:from>
    <xdr:ext cx="1238250" cy="1238250"/>
    <xdr:pic>
      <xdr:nvPicPr>
        <xdr:cNvPr id="112" name="Насос циркуляционный фланцевый Мастер TPA 50-14-1000" descr="31873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125</xdr:row>
      <xdr:rowOff>95250</xdr:rowOff>
    </xdr:from>
    <xdr:ext cx="1238250" cy="1238250"/>
    <xdr:pic>
      <xdr:nvPicPr>
        <xdr:cNvPr id="113" name="Насос циркуляционный фланцевый Мастер TPA 50-18-1300" descr="31874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126</xdr:row>
      <xdr:rowOff>95250</xdr:rowOff>
    </xdr:from>
    <xdr:ext cx="1238250" cy="1238250"/>
    <xdr:pic>
      <xdr:nvPicPr>
        <xdr:cNvPr id="114" name="Насос циркуляционный фланцевый Мастер TPA 65-18-1300" descr="31875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127</xdr:row>
      <xdr:rowOff>95250</xdr:rowOff>
    </xdr:from>
    <xdr:ext cx="1238250" cy="1238250"/>
    <xdr:pic>
      <xdr:nvPicPr>
        <xdr:cNvPr id="115" name="Байпас Ду-50 для насоса Ду-25 Мастер" descr="32644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128</xdr:row>
      <xdr:rowOff>95250</xdr:rowOff>
    </xdr:from>
    <xdr:ext cx="1238250" cy="1238250"/>
    <xdr:pic>
      <xdr:nvPicPr>
        <xdr:cNvPr id="116" name="Насос циркуляционный STI CR 25-4 130мм" descr="33026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129</xdr:row>
      <xdr:rowOff>95250</xdr:rowOff>
    </xdr:from>
    <xdr:ext cx="1238250" cy="1238250"/>
    <xdr:pic>
      <xdr:nvPicPr>
        <xdr:cNvPr id="117" name="Насос погружной Unipump БЦП 3,5-0,5-40 370Вт 20м" descr="33051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130</xdr:row>
      <xdr:rowOff>95250</xdr:rowOff>
    </xdr:from>
    <xdr:ext cx="1238250" cy="1238250"/>
    <xdr:pic>
      <xdr:nvPicPr>
        <xdr:cNvPr id="118" name="Насос погружной Unipump БЦП 3,5-0,5-50 370Вт 30м" descr="33052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131</xdr:row>
      <xdr:rowOff>95250</xdr:rowOff>
    </xdr:from>
    <xdr:ext cx="1238250" cy="1238250"/>
    <xdr:pic>
      <xdr:nvPicPr>
        <xdr:cNvPr id="119" name="Насос погружной Unipump БЦП 3,5-0,5-65 550Вт 45м" descr="33053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132</xdr:row>
      <xdr:rowOff>95250</xdr:rowOff>
    </xdr:from>
    <xdr:ext cx="1238250" cy="1238250"/>
    <xdr:pic>
      <xdr:nvPicPr>
        <xdr:cNvPr id="120" name="Насос канализационный Ресанта KH 3WC" descr="33074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133</xdr:row>
      <xdr:rowOff>95250</xdr:rowOff>
    </xdr:from>
    <xdr:ext cx="1238250" cy="1238250"/>
    <xdr:pic>
      <xdr:nvPicPr>
        <xdr:cNvPr id="121" name="Насос канализационный Ресанта KH 2D" descr="33075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134</xdr:row>
      <xdr:rowOff>95250</xdr:rowOff>
    </xdr:from>
    <xdr:ext cx="1238250" cy="1238250"/>
    <xdr:pic>
      <xdr:nvPicPr>
        <xdr:cNvPr id="122" name="Насос погружной Unipump БЦП 3,5-0,5-50В с вилкой 550Вт 30м" descr="33474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135</xdr:row>
      <xdr:rowOff>95250</xdr:rowOff>
    </xdr:from>
    <xdr:ext cx="1238250" cy="1238250"/>
    <xdr:pic>
      <xdr:nvPicPr>
        <xdr:cNvPr id="123" name="Насос погружной Unipump БЦП 3,5-0,5-65В с вилкой 750Вт 45м" descr="33475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136</xdr:row>
      <xdr:rowOff>95250</xdr:rowOff>
    </xdr:from>
    <xdr:ext cx="1238250" cy="1238250"/>
    <xdr:pic>
      <xdr:nvPicPr>
        <xdr:cNvPr id="124" name="Насос погружной Unipump БЦП 3,5-0,5-80В с вилкой 900Вт 45м" descr="33476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137</xdr:row>
      <xdr:rowOff>95250</xdr:rowOff>
    </xdr:from>
    <xdr:ext cx="1238250" cy="1238250"/>
    <xdr:pic>
      <xdr:nvPicPr>
        <xdr:cNvPr id="125" name="Насос вибрационный Вихрь ВН-40В верхний забор" descr="33521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138</xdr:row>
      <xdr:rowOff>95250</xdr:rowOff>
    </xdr:from>
    <xdr:ext cx="1238250" cy="1238250"/>
    <xdr:pic>
      <xdr:nvPicPr>
        <xdr:cNvPr id="126" name="Насос вибрационный Вихрь ВН-40Н нижний забор" descr="33522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139</xdr:row>
      <xdr:rowOff>95250</xdr:rowOff>
    </xdr:from>
    <xdr:ext cx="1238250" cy="1238250"/>
    <xdr:pic>
      <xdr:nvPicPr>
        <xdr:cNvPr id="127" name="Насос фекальный Вихрь ФН-250" descr="33526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140</xdr:row>
      <xdr:rowOff>95250</xdr:rowOff>
    </xdr:from>
    <xdr:ext cx="1238250" cy="1238250"/>
    <xdr:pic>
      <xdr:nvPicPr>
        <xdr:cNvPr id="128" name="УПП-1,5 Универсальное устройство автоматического плавного пуска для насоса Extra Акваконтроль 5236001033" descr="33546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141</xdr:row>
      <xdr:rowOff>95250</xdr:rowOff>
    </xdr:from>
    <xdr:ext cx="1238250" cy="1238250"/>
    <xdr:pic>
      <xdr:nvPicPr>
        <xdr:cNvPr id="129" name="УПП-2,5 Устройство автоматического плавного пуска для насоса Extra Акваконтроль 5131001030" descr="33547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142</xdr:row>
      <xdr:rowOff>95250</xdr:rowOff>
    </xdr:from>
    <xdr:ext cx="1238250" cy="1238250"/>
    <xdr:pic>
      <xdr:nvPicPr>
        <xdr:cNvPr id="130" name="УЗН-1.5С Устройство защиты скважинного насоса с плавным пуском Extra Акваконтроль для поверхостных насосов 0,3-1,5кВт 6036001030" descr="33548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143</xdr:row>
      <xdr:rowOff>95250</xdr:rowOff>
    </xdr:from>
    <xdr:ext cx="1238250" cy="1238250"/>
    <xdr:pic>
      <xdr:nvPicPr>
        <xdr:cNvPr id="131" name="УЗН-1.5П Устройство защиты поверхностного насоса с плавным пуском Extra Акваконтроль 0,3-1,5кВт 6136001030" descr="33549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144</xdr:row>
      <xdr:rowOff>95250</xdr:rowOff>
    </xdr:from>
    <xdr:ext cx="1238250" cy="1238250"/>
    <xdr:pic>
      <xdr:nvPicPr>
        <xdr:cNvPr id="132" name="РДЭ-Универсал-К-10-2.2 Реле давления воды электронное сизолированным выходом для насоса 2,2кВт Extra Акваконтроль 1502150000" descr="33550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145</xdr:row>
      <xdr:rowOff>95250</xdr:rowOff>
    </xdr:from>
    <xdr:ext cx="1238250" cy="1238250"/>
    <xdr:pic>
      <xdr:nvPicPr>
        <xdr:cNvPr id="133" name="РДЭ-Мастер-10-2.2 Реле давления воды электронное с изолированным выходом для насоса 2,2кВт Extra Акваконтроль 1802150000" descr="33551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146</xdr:row>
      <xdr:rowOff>95250</xdr:rowOff>
    </xdr:from>
    <xdr:ext cx="1238250" cy="1238250"/>
    <xdr:pic>
      <xdr:nvPicPr>
        <xdr:cNvPr id="134" name="РДЭ-Лайт-10-2.2 Реле давления воды электронное для насоса 2,2кВт Extra Акваконтроль 1602150000" descr="33552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147</xdr:row>
      <xdr:rowOff>95250</xdr:rowOff>
    </xdr:from>
    <xdr:ext cx="1238250" cy="1238250"/>
    <xdr:pic>
      <xdr:nvPicPr>
        <xdr:cNvPr id="135" name="АПП Адаптер плавного пуска Extra Акваконтроль 5008000931" descr="33553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148</xdr:row>
      <xdr:rowOff>95250</xdr:rowOff>
    </xdr:from>
    <xdr:ext cx="1238250" cy="1238250"/>
    <xdr:pic>
      <xdr:nvPicPr>
        <xdr:cNvPr id="136" name="Байпас Ду-40 для насоса Ду-25 Мастер" descr="33606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149</xdr:row>
      <xdr:rowOff>95250</xdr:rowOff>
    </xdr:from>
    <xdr:ext cx="1238250" cy="1238250"/>
    <xdr:pic>
      <xdr:nvPicPr>
        <xdr:cNvPr id="137" name="Ремкомплект вибрационного насоса Вихрь" descr="33663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150</xdr:row>
      <xdr:rowOff>95250</xdr:rowOff>
    </xdr:from>
    <xdr:ext cx="1238250" cy="1238250"/>
    <xdr:pic>
      <xdr:nvPicPr>
        <xdr:cNvPr id="138" name="Циркуляционный насос Navien Heatluxe NGB210 13-24 30019364A" descr="33771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151</xdr:row>
      <xdr:rowOff>95250</xdr:rowOff>
    </xdr:from>
    <xdr:ext cx="1238250" cy="1238250"/>
    <xdr:pic>
      <xdr:nvPicPr>
        <xdr:cNvPr id="139" name="Насос фекальный Вихрь ФН-750" descr="33837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152</xdr:row>
      <xdr:rowOff>95250</xdr:rowOff>
    </xdr:from>
    <xdr:ext cx="1238250" cy="1238250"/>
    <xdr:pic>
      <xdr:nvPicPr>
        <xdr:cNvPr id="140" name="Фекальный насос ФН-17000Л Ресанта" descr="34049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153</xdr:row>
      <xdr:rowOff>95250</xdr:rowOff>
    </xdr:from>
    <xdr:ext cx="1238250" cy="1238250"/>
    <xdr:pic>
      <xdr:nvPicPr>
        <xdr:cNvPr id="141" name="Насос погружной Мастер SPS2-35 3,5&quot;" descr="34167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154</xdr:row>
      <xdr:rowOff>95250</xdr:rowOff>
    </xdr:from>
    <xdr:ext cx="1238250" cy="1238250"/>
    <xdr:pic>
      <xdr:nvPicPr>
        <xdr:cNvPr id="142" name="Насос погружной Мастер SPS2-53 3,5&quot;" descr="34168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155</xdr:row>
      <xdr:rowOff>95250</xdr:rowOff>
    </xdr:from>
    <xdr:ext cx="1238250" cy="1238250"/>
    <xdr:pic>
      <xdr:nvPicPr>
        <xdr:cNvPr id="143" name="Насос погружной Мастер SPS2-65 3,5&quot;" descr="34169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156</xdr:row>
      <xdr:rowOff>95250</xdr:rowOff>
    </xdr:from>
    <xdr:ext cx="1238250" cy="1238250"/>
    <xdr:pic>
      <xdr:nvPicPr>
        <xdr:cNvPr id="144" name="Насос погружной Мастер SPS2-85 3,5&quot;" descr="34170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157</xdr:row>
      <xdr:rowOff>95250</xdr:rowOff>
    </xdr:from>
    <xdr:ext cx="1238250" cy="1238250"/>
    <xdr:pic>
      <xdr:nvPicPr>
        <xdr:cNvPr id="145" name="Насос погружной Мастер SPS2-125 3,5&quot;" descr="34171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158</xdr:row>
      <xdr:rowOff>95250</xdr:rowOff>
    </xdr:from>
    <xdr:ext cx="1238250" cy="1238250"/>
    <xdr:pic>
      <xdr:nvPicPr>
        <xdr:cNvPr id="146" name="Муфта термоусадочная 4ПСТ1 (1-4)Belamos" descr="34858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159</xdr:row>
      <xdr:rowOff>95250</xdr:rowOff>
    </xdr:from>
    <xdr:ext cx="1238250" cy="1238250"/>
    <xdr:pic>
      <xdr:nvPicPr>
        <xdr:cNvPr id="147" name="Насос скважинный ВИХРЬ СН 60 (диаметр 75 мм) 68/3/7" descr="34927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160</xdr:row>
      <xdr:rowOff>95250</xdr:rowOff>
    </xdr:from>
    <xdr:ext cx="1238250" cy="1238250"/>
    <xdr:pic>
      <xdr:nvPicPr>
        <xdr:cNvPr id="148" name="Насос скважинный ВИХРЬ СН 45 (диаметр 75 мм) 68/3/18" descr="34928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.xml"/><Relationship Id="rId_hyperlink_1" Type="http://schemas.openxmlformats.org/officeDocument/2006/relationships/hyperlink" Target="http://www.ooowest.ru/" TargetMode="External"/><Relationship Id="rId2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D161"/>
  <sheetViews>
    <sheetView tabSelected="1" workbookViewId="0" showGridLines="true" showRowColHeaders="1">
      <selection activeCell="A13" sqref="A13:D161"/>
    </sheetView>
  </sheetViews>
  <sheetFormatPr defaultRowHeight="14.4" outlineLevelRow="0" outlineLevelCol="0"/>
  <cols>
    <col min="1" max="1" width="25.85083" bestFit="true" customWidth="true" style="0"/>
    <col min="2" max="2" width="12.854004" bestFit="true" customWidth="true" style="4"/>
    <col min="3" max="3" width="29" customWidth="true" style="2"/>
    <col min="4" max="4" width="6.998291" bestFit="true" customWidth="true" style="0"/>
  </cols>
  <sheetData>
    <row r="1" spans="1:4">
      <c r="A1" s="7"/>
      <c r="B1" s="7"/>
      <c r="C1" s="7"/>
      <c r="D1" s="7"/>
    </row>
    <row r="2" spans="1:4">
      <c r="A2" s="7"/>
      <c r="B2" s="7"/>
      <c r="C2" s="7"/>
      <c r="D2" s="7"/>
    </row>
    <row r="3" spans="1:4">
      <c r="A3" s="7"/>
      <c r="B3" s="7"/>
      <c r="C3" s="7"/>
      <c r="D3" s="7"/>
    </row>
    <row r="4" spans="1:4">
      <c r="A4" s="7"/>
      <c r="B4" s="7"/>
      <c r="C4" s="7"/>
      <c r="D4" s="7"/>
    </row>
    <row r="5" spans="1:4">
      <c r="A5" s="7"/>
      <c r="B5" s="7"/>
      <c r="C5" s="7"/>
      <c r="D5" s="7"/>
    </row>
    <row r="6" spans="1:4">
      <c r="A6" s="7"/>
      <c r="B6" s="7"/>
      <c r="C6" s="7"/>
      <c r="D6" s="7"/>
    </row>
    <row r="7" spans="1:4">
      <c r="A7" s="7"/>
      <c r="B7" s="7"/>
      <c r="C7" s="7"/>
      <c r="D7" s="7"/>
    </row>
    <row r="8" spans="1:4">
      <c r="A8" t="s">
        <v>0</v>
      </c>
      <c r="B8" s="8" t="s">
        <v>1</v>
      </c>
      <c r="C8" s="8"/>
    </row>
    <row r="9" spans="1:4">
      <c r="A9" t="s">
        <v>2</v>
      </c>
      <c r="B9" s="8" t="s">
        <v>3</v>
      </c>
      <c r="C9" s="8"/>
    </row>
    <row r="10" spans="1:4">
      <c r="A10" t="s">
        <v>4</v>
      </c>
      <c r="B10" s="8" t="s">
        <v>5</v>
      </c>
      <c r="C10" s="8"/>
    </row>
    <row r="11" spans="1:4">
      <c r="B11" s="9" t="s">
        <v>6</v>
      </c>
      <c r="C11" s="9"/>
    </row>
    <row r="12" spans="1:4">
      <c r="A12" t="s">
        <v>7</v>
      </c>
      <c r="B12" s="6" t="s">
        <v>8</v>
      </c>
    </row>
    <row r="13" spans="1:4">
      <c r="A13" s="1" t="s">
        <v>9</v>
      </c>
      <c r="B13" s="5" t="s">
        <v>10</v>
      </c>
      <c r="C13" s="3" t="s">
        <v>11</v>
      </c>
      <c r="D13" s="1" t="s">
        <v>12</v>
      </c>
    </row>
    <row r="14" spans="1:4">
      <c r="A14"/>
      <c r="B14" s="4"/>
      <c r="C14" s="2"/>
      <c r="D14"/>
    </row>
    <row r="15" spans="1:4" customHeight="1" ht="130">
      <c r="A15"/>
      <c r="B15" s="10" t="str">
        <f>""</f>
        <v/>
      </c>
      <c r="C15" s="11" t="s">
        <v>13</v>
      </c>
      <c r="D15" s="12">
        <v>31000.0</v>
      </c>
    </row>
    <row r="16" spans="1:4" customHeight="1" ht="130">
      <c r="A16"/>
      <c r="B16" s="10" t="str">
        <f>""</f>
        <v/>
      </c>
      <c r="C16" s="11" t="s">
        <v>14</v>
      </c>
      <c r="D16" s="12">
        <v>34000.0</v>
      </c>
    </row>
    <row r="17" spans="1:4" customHeight="1" ht="130">
      <c r="A17"/>
      <c r="B17" s="10" t="str">
        <f>""</f>
        <v/>
      </c>
      <c r="C17" s="11" t="s">
        <v>15</v>
      </c>
      <c r="D17" s="12">
        <v>3875.0</v>
      </c>
    </row>
    <row r="18" spans="1:4" customHeight="1" ht="130">
      <c r="A18"/>
      <c r="B18" s="10" t="str">
        <f>""</f>
        <v/>
      </c>
      <c r="C18" s="11" t="s">
        <v>16</v>
      </c>
      <c r="D18" s="12">
        <v>4320.0</v>
      </c>
    </row>
    <row r="19" spans="1:4" customHeight="1" ht="130">
      <c r="A19"/>
      <c r="B19" s="10" t="str">
        <f>""</f>
        <v/>
      </c>
      <c r="C19" s="11" t="s">
        <v>17</v>
      </c>
      <c r="D19" s="12">
        <v>3690.0</v>
      </c>
    </row>
    <row r="20" spans="1:4" customHeight="1" ht="130">
      <c r="A20"/>
      <c r="B20" s="10" t="str">
        <f>""</f>
        <v/>
      </c>
      <c r="C20" s="11" t="s">
        <v>18</v>
      </c>
      <c r="D20" s="12">
        <v>3300.0</v>
      </c>
    </row>
    <row r="21" spans="1:4" customHeight="1" ht="130">
      <c r="A21"/>
      <c r="B21" s="10" t="str">
        <f>"01013"</f>
        <v>01013</v>
      </c>
      <c r="C21" s="11" t="s">
        <v>19</v>
      </c>
      <c r="D21" s="12">
        <v>7390.0</v>
      </c>
    </row>
    <row r="22" spans="1:4" customHeight="1" ht="130">
      <c r="A22"/>
      <c r="B22" s="10" t="str">
        <f>"01014"</f>
        <v>01014</v>
      </c>
      <c r="C22" s="11" t="s">
        <v>20</v>
      </c>
      <c r="D22" s="12">
        <v>10660.0</v>
      </c>
    </row>
    <row r="23" spans="1:4" customHeight="1" ht="130">
      <c r="A23"/>
      <c r="B23" s="10" t="str">
        <f>"01015"</f>
        <v>01015</v>
      </c>
      <c r="C23" s="11" t="s">
        <v>21</v>
      </c>
      <c r="D23" s="12">
        <v>9200.0</v>
      </c>
    </row>
    <row r="24" spans="1:4" customHeight="1" ht="130">
      <c r="A24"/>
      <c r="B24" s="10" t="str">
        <f>"01032"</f>
        <v>01032</v>
      </c>
      <c r="C24" s="11" t="s">
        <v>22</v>
      </c>
      <c r="D24" s="12">
        <v>7650.0</v>
      </c>
    </row>
    <row r="25" spans="1:4" customHeight="1" ht="130">
      <c r="A25"/>
      <c r="B25" s="10" t="str">
        <f>"01033"</f>
        <v>01033</v>
      </c>
      <c r="C25" s="11" t="s">
        <v>23</v>
      </c>
      <c r="D25" s="12">
        <v>11760.0</v>
      </c>
    </row>
    <row r="26" spans="1:4" customHeight="1" ht="130">
      <c r="A26"/>
      <c r="B26" s="10" t="str">
        <f>"01034"</f>
        <v>01034</v>
      </c>
      <c r="C26" s="11" t="s">
        <v>24</v>
      </c>
      <c r="D26" s="12">
        <v>10380.0</v>
      </c>
    </row>
    <row r="27" spans="1:4" customHeight="1" ht="130">
      <c r="A27"/>
      <c r="B27" s="10" t="str">
        <f>"01367"</f>
        <v>01367</v>
      </c>
      <c r="C27" s="11" t="s">
        <v>25</v>
      </c>
      <c r="D27" s="12">
        <v>12000.0</v>
      </c>
    </row>
    <row r="28" spans="1:4" customHeight="1" ht="130">
      <c r="A28"/>
      <c r="B28" s="10" t="str">
        <f>"01496"</f>
        <v>01496</v>
      </c>
      <c r="C28" s="11" t="s">
        <v>26</v>
      </c>
      <c r="D28" s="12">
        <v>12600.0</v>
      </c>
    </row>
    <row r="29" spans="1:4" customHeight="1" ht="130">
      <c r="A29"/>
      <c r="B29" s="10" t="str">
        <f>"01498"</f>
        <v>01498</v>
      </c>
      <c r="C29" s="11" t="s">
        <v>27</v>
      </c>
      <c r="D29" s="12">
        <v>10700.0</v>
      </c>
    </row>
    <row r="30" spans="1:4" customHeight="1" ht="130">
      <c r="A30"/>
      <c r="B30" s="10" t="str">
        <f>"01499"</f>
        <v>01499</v>
      </c>
      <c r="C30" s="11" t="s">
        <v>28</v>
      </c>
      <c r="D30" s="12">
        <v>12200.0</v>
      </c>
    </row>
    <row r="31" spans="1:4" customHeight="1" ht="130">
      <c r="A31"/>
      <c r="B31" s="10" t="str">
        <f>"01843"</f>
        <v>01843</v>
      </c>
      <c r="C31" s="11" t="s">
        <v>29</v>
      </c>
      <c r="D31" s="12">
        <v>7480.0</v>
      </c>
    </row>
    <row r="32" spans="1:4" customHeight="1" ht="130">
      <c r="A32"/>
      <c r="B32" s="10" t="str">
        <f>"02046"</f>
        <v>02046</v>
      </c>
      <c r="C32" s="11" t="s">
        <v>30</v>
      </c>
      <c r="D32" s="12">
        <v>7360.0</v>
      </c>
    </row>
    <row r="33" spans="1:4" customHeight="1" ht="130">
      <c r="A33"/>
      <c r="B33" s="10" t="str">
        <f>"02240"</f>
        <v>02240</v>
      </c>
      <c r="C33" s="11" t="s">
        <v>31</v>
      </c>
      <c r="D33" s="12">
        <v>8250.0</v>
      </c>
    </row>
    <row r="34" spans="1:4" customHeight="1" ht="130">
      <c r="A34"/>
      <c r="B34" s="10" t="str">
        <f>"02245"</f>
        <v>02245</v>
      </c>
      <c r="C34" s="11" t="s">
        <v>32</v>
      </c>
      <c r="D34" s="12">
        <v>7560.0</v>
      </c>
    </row>
    <row r="35" spans="1:4" customHeight="1" ht="130">
      <c r="A35"/>
      <c r="B35" s="10" t="str">
        <f>"02375"</f>
        <v>02375</v>
      </c>
      <c r="C35" s="11" t="s">
        <v>33</v>
      </c>
      <c r="D35" s="12">
        <v>6750.0</v>
      </c>
    </row>
    <row r="36" spans="1:4" customHeight="1" ht="130">
      <c r="A36"/>
      <c r="B36" s="10" t="str">
        <f>"12483"</f>
        <v>12483</v>
      </c>
      <c r="C36" s="11" t="s">
        <v>34</v>
      </c>
      <c r="D36" s="12">
        <v>13000.0</v>
      </c>
    </row>
    <row r="37" spans="1:4" customHeight="1" ht="130">
      <c r="A37"/>
      <c r="B37" s="10" t="str">
        <f>"17165"</f>
        <v>17165</v>
      </c>
      <c r="C37" s="11" t="s">
        <v>35</v>
      </c>
      <c r="D37" s="12">
        <v>9400.0</v>
      </c>
    </row>
    <row r="38" spans="1:4" customHeight="1" ht="130">
      <c r="A38"/>
      <c r="B38" s="10" t="str">
        <f>"17166"</f>
        <v>17166</v>
      </c>
      <c r="C38" s="11" t="s">
        <v>36</v>
      </c>
      <c r="D38" s="12">
        <v>11600.0</v>
      </c>
    </row>
    <row r="39" spans="1:4" customHeight="1" ht="130">
      <c r="A39"/>
      <c r="B39" s="10" t="str">
        <f>"17167"</f>
        <v>17167</v>
      </c>
      <c r="C39" s="11" t="s">
        <v>37</v>
      </c>
      <c r="D39" s="12">
        <v>14300.0</v>
      </c>
    </row>
    <row r="40" spans="1:4" customHeight="1" ht="130">
      <c r="A40"/>
      <c r="B40" s="10" t="str">
        <f>"17811"</f>
        <v>17811</v>
      </c>
      <c r="C40" s="11" t="s">
        <v>38</v>
      </c>
      <c r="D40" s="12">
        <v>9800.0</v>
      </c>
    </row>
    <row r="41" spans="1:4" customHeight="1" ht="130">
      <c r="A41"/>
      <c r="B41" s="10" t="str">
        <f>"19016"</f>
        <v>19016</v>
      </c>
      <c r="C41" s="11" t="s">
        <v>39</v>
      </c>
      <c r="D41" s="12">
        <v>16400.0</v>
      </c>
    </row>
    <row r="42" spans="1:4" customHeight="1" ht="130">
      <c r="A42"/>
      <c r="B42" s="10" t="str">
        <f>"20956"</f>
        <v>20956</v>
      </c>
      <c r="C42" s="11" t="s">
        <v>40</v>
      </c>
      <c r="D42" s="12">
        <v>2323.0</v>
      </c>
    </row>
    <row r="43" spans="1:4" customHeight="1" ht="130">
      <c r="A43"/>
      <c r="B43" s="10" t="str">
        <f>"20968"</f>
        <v>20968</v>
      </c>
      <c r="C43" s="11" t="s">
        <v>41</v>
      </c>
      <c r="D43" s="12">
        <v>3200.0</v>
      </c>
    </row>
    <row r="44" spans="1:4" customHeight="1" ht="130">
      <c r="A44"/>
      <c r="B44" s="10" t="str">
        <f>"20979"</f>
        <v>20979</v>
      </c>
      <c r="C44" s="11" t="s">
        <v>42</v>
      </c>
      <c r="D44" s="12">
        <v>200.0</v>
      </c>
    </row>
    <row r="45" spans="1:4" customHeight="1" ht="130">
      <c r="A45"/>
      <c r="B45" s="10" t="str">
        <f>"20980"</f>
        <v>20980</v>
      </c>
      <c r="C45" s="11" t="s">
        <v>43</v>
      </c>
      <c r="D45" s="12">
        <v>300.0</v>
      </c>
    </row>
    <row r="46" spans="1:4" customHeight="1" ht="130">
      <c r="A46"/>
      <c r="B46" s="10" t="str">
        <f>"20982"</f>
        <v>20982</v>
      </c>
      <c r="C46" s="11" t="s">
        <v>44</v>
      </c>
      <c r="D46" s="12">
        <v>2000.0</v>
      </c>
    </row>
    <row r="47" spans="1:4" customHeight="1" ht="130">
      <c r="A47"/>
      <c r="B47" s="10" t="str">
        <f>"21132"</f>
        <v>21132</v>
      </c>
      <c r="C47" s="11" t="s">
        <v>45</v>
      </c>
      <c r="D47" s="12">
        <v>4389.0</v>
      </c>
    </row>
    <row r="48" spans="1:4" customHeight="1" ht="130">
      <c r="A48"/>
      <c r="B48" s="10" t="str">
        <f>"21133"</f>
        <v>21133</v>
      </c>
      <c r="C48" s="11" t="s">
        <v>46</v>
      </c>
      <c r="D48" s="12">
        <v>6070.0</v>
      </c>
    </row>
    <row r="49" spans="1:4" customHeight="1" ht="130">
      <c r="A49"/>
      <c r="B49" s="10" t="str">
        <f>"21277"</f>
        <v>21277</v>
      </c>
      <c r="C49" s="11" t="s">
        <v>47</v>
      </c>
      <c r="D49" s="12">
        <v>290.0</v>
      </c>
    </row>
    <row r="50" spans="1:4" customHeight="1" ht="130">
      <c r="A50"/>
      <c r="B50" s="10" t="str">
        <f>"21278"</f>
        <v>21278</v>
      </c>
      <c r="C50" s="11" t="s">
        <v>48</v>
      </c>
      <c r="D50" s="12">
        <v>290.0</v>
      </c>
    </row>
    <row r="51" spans="1:4" customHeight="1" ht="130">
      <c r="A51"/>
      <c r="B51" s="10" t="str">
        <f>"21279"</f>
        <v>21279</v>
      </c>
      <c r="C51" s="11" t="s">
        <v>49</v>
      </c>
      <c r="D51" s="12">
        <v>480.0</v>
      </c>
    </row>
    <row r="52" spans="1:4" customHeight="1" ht="130">
      <c r="A52"/>
      <c r="B52" s="10" t="str">
        <f>"21280"</f>
        <v>21280</v>
      </c>
      <c r="C52" s="11" t="s">
        <v>50</v>
      </c>
      <c r="D52" s="12">
        <v>220.0</v>
      </c>
    </row>
    <row r="53" spans="1:4" customHeight="1" ht="130">
      <c r="A53"/>
      <c r="B53" s="10" t="str">
        <f>"21281"</f>
        <v>21281</v>
      </c>
      <c r="C53" s="11" t="s">
        <v>51</v>
      </c>
      <c r="D53" s="12">
        <v>590.0</v>
      </c>
    </row>
    <row r="54" spans="1:4" customHeight="1" ht="130">
      <c r="A54"/>
      <c r="B54" s="10" t="str">
        <f>"21282"</f>
        <v>21282</v>
      </c>
      <c r="C54" s="11" t="s">
        <v>52</v>
      </c>
      <c r="D54" s="12">
        <v>590.0</v>
      </c>
    </row>
    <row r="55" spans="1:4" customHeight="1" ht="130">
      <c r="A55"/>
      <c r="B55" s="10" t="str">
        <f>"21283"</f>
        <v>21283</v>
      </c>
      <c r="C55" s="11" t="s">
        <v>53</v>
      </c>
      <c r="D55" s="12">
        <v>500.0</v>
      </c>
    </row>
    <row r="56" spans="1:4" customHeight="1" ht="130">
      <c r="A56"/>
      <c r="B56" s="10" t="str">
        <f>"21284"</f>
        <v>21284</v>
      </c>
      <c r="C56" s="11" t="s">
        <v>54</v>
      </c>
      <c r="D56" s="12">
        <v>800.0</v>
      </c>
    </row>
    <row r="57" spans="1:4" customHeight="1" ht="130">
      <c r="A57"/>
      <c r="B57" s="10" t="str">
        <f>"21285"</f>
        <v>21285</v>
      </c>
      <c r="C57" s="11" t="s">
        <v>55</v>
      </c>
      <c r="D57" s="12">
        <v>2100.0</v>
      </c>
    </row>
    <row r="58" spans="1:4" customHeight="1" ht="130">
      <c r="A58"/>
      <c r="B58" s="10" t="str">
        <f>"21570"</f>
        <v>21570</v>
      </c>
      <c r="C58" s="11" t="s">
        <v>56</v>
      </c>
      <c r="D58" s="12">
        <v>2700.0</v>
      </c>
    </row>
    <row r="59" spans="1:4" customHeight="1" ht="130">
      <c r="A59"/>
      <c r="B59" s="10" t="str">
        <f>"21571"</f>
        <v>21571</v>
      </c>
      <c r="C59" s="11" t="s">
        <v>57</v>
      </c>
      <c r="D59" s="12">
        <v>3600.0</v>
      </c>
    </row>
    <row r="60" spans="1:4" customHeight="1" ht="130">
      <c r="A60"/>
      <c r="B60" s="10" t="str">
        <f>"21572"</f>
        <v>21572</v>
      </c>
      <c r="C60" s="11" t="s">
        <v>58</v>
      </c>
      <c r="D60" s="12">
        <v>3900.0</v>
      </c>
    </row>
    <row r="61" spans="1:4" customHeight="1" ht="130">
      <c r="A61"/>
      <c r="B61" s="10" t="str">
        <f>"21573"</f>
        <v>21573</v>
      </c>
      <c r="C61" s="11" t="s">
        <v>59</v>
      </c>
      <c r="D61" s="12">
        <v>4100.0</v>
      </c>
    </row>
    <row r="62" spans="1:4" customHeight="1" ht="130">
      <c r="A62"/>
      <c r="B62" s="10" t="str">
        <f>"22024"</f>
        <v>22024</v>
      </c>
      <c r="C62" s="11" t="s">
        <v>60</v>
      </c>
      <c r="D62" s="12">
        <v>3000.0</v>
      </c>
    </row>
    <row r="63" spans="1:4" customHeight="1" ht="130">
      <c r="A63"/>
      <c r="B63" s="10" t="str">
        <f>"22025"</f>
        <v>22025</v>
      </c>
      <c r="C63" s="11" t="s">
        <v>61</v>
      </c>
      <c r="D63" s="12">
        <v>3200.0</v>
      </c>
    </row>
    <row r="64" spans="1:4" customHeight="1" ht="130">
      <c r="A64"/>
      <c r="B64" s="10" t="str">
        <f>"23165"</f>
        <v>23165</v>
      </c>
      <c r="C64" s="11" t="s">
        <v>62</v>
      </c>
      <c r="D64" s="12">
        <v>3900.0</v>
      </c>
    </row>
    <row r="65" spans="1:4" customHeight="1" ht="130">
      <c r="A65"/>
      <c r="B65" s="10" t="str">
        <f>"25205"</f>
        <v>25205</v>
      </c>
      <c r="C65" s="11" t="s">
        <v>63</v>
      </c>
      <c r="D65" s="12">
        <v>990.0</v>
      </c>
    </row>
    <row r="66" spans="1:4" customHeight="1" ht="130">
      <c r="A66"/>
      <c r="B66" s="10" t="str">
        <f>"27314"</f>
        <v>27314</v>
      </c>
      <c r="C66" s="11" t="s">
        <v>64</v>
      </c>
      <c r="D66" s="12">
        <v>8000.0</v>
      </c>
    </row>
    <row r="67" spans="1:4" customHeight="1" ht="130">
      <c r="A67"/>
      <c r="B67" s="10" t="str">
        <f>"27582"</f>
        <v>27582</v>
      </c>
      <c r="C67" s="11" t="s">
        <v>65</v>
      </c>
      <c r="D67" s="12">
        <v>5900.0</v>
      </c>
    </row>
    <row r="68" spans="1:4" customHeight="1" ht="130">
      <c r="A68"/>
      <c r="B68" s="10" t="str">
        <f>"27882"</f>
        <v>27882</v>
      </c>
      <c r="C68" s="11" t="s">
        <v>66</v>
      </c>
      <c r="D68" s="12">
        <v>6350.0</v>
      </c>
    </row>
    <row r="69" spans="1:4" customHeight="1" ht="130">
      <c r="A69"/>
      <c r="B69" s="10" t="str">
        <f>"27883"</f>
        <v>27883</v>
      </c>
      <c r="C69" s="11" t="s">
        <v>67</v>
      </c>
      <c r="D69" s="12">
        <v>7400.0</v>
      </c>
    </row>
    <row r="70" spans="1:4" customHeight="1" ht="130">
      <c r="A70"/>
      <c r="B70" s="10" t="str">
        <f>"28408"</f>
        <v>28408</v>
      </c>
      <c r="C70" s="11" t="s">
        <v>68</v>
      </c>
      <c r="D70" s="12">
        <v>2500.0</v>
      </c>
    </row>
    <row r="71" spans="1:4" customHeight="1" ht="130">
      <c r="A71"/>
      <c r="B71" s="10" t="str">
        <f>"28409"</f>
        <v>28409</v>
      </c>
      <c r="C71" s="11" t="s">
        <v>69</v>
      </c>
      <c r="D71" s="12">
        <v>2600.0</v>
      </c>
    </row>
    <row r="72" spans="1:4" customHeight="1" ht="130">
      <c r="A72"/>
      <c r="B72" s="10" t="str">
        <f>"28410"</f>
        <v>28410</v>
      </c>
      <c r="C72" s="11" t="s">
        <v>70</v>
      </c>
      <c r="D72" s="12">
        <v>2700.0</v>
      </c>
    </row>
    <row r="73" spans="1:4" customHeight="1" ht="130">
      <c r="A73"/>
      <c r="B73" s="10" t="str">
        <f>"28411"</f>
        <v>28411</v>
      </c>
      <c r="C73" s="11" t="s">
        <v>71</v>
      </c>
      <c r="D73" s="12">
        <v>3100.0</v>
      </c>
    </row>
    <row r="74" spans="1:4" customHeight="1" ht="130">
      <c r="A74"/>
      <c r="B74" s="10" t="str">
        <f>"28412"</f>
        <v>28412</v>
      </c>
      <c r="C74" s="11" t="s">
        <v>72</v>
      </c>
      <c r="D74" s="12">
        <v>3400.0</v>
      </c>
    </row>
    <row r="75" spans="1:4" customHeight="1" ht="130">
      <c r="A75"/>
      <c r="B75" s="10" t="str">
        <f>"28414"</f>
        <v>28414</v>
      </c>
      <c r="C75" s="11" t="s">
        <v>73</v>
      </c>
      <c r="D75" s="12">
        <v>3600.0</v>
      </c>
    </row>
    <row r="76" spans="1:4" customHeight="1" ht="130">
      <c r="A76"/>
      <c r="B76" s="10" t="str">
        <f>"28415"</f>
        <v>28415</v>
      </c>
      <c r="C76" s="11" t="s">
        <v>74</v>
      </c>
      <c r="D76" s="12">
        <v>4200.0</v>
      </c>
    </row>
    <row r="77" spans="1:4" customHeight="1" ht="130">
      <c r="A77"/>
      <c r="B77" s="10" t="str">
        <f>"28486"</f>
        <v>28486</v>
      </c>
      <c r="C77" s="11" t="s">
        <v>75</v>
      </c>
      <c r="D77" s="12">
        <v>473.0</v>
      </c>
    </row>
    <row r="78" spans="1:4" customHeight="1" ht="130">
      <c r="A78"/>
      <c r="B78" s="10" t="str">
        <f>"28487"</f>
        <v>28487</v>
      </c>
      <c r="C78" s="11" t="s">
        <v>76</v>
      </c>
      <c r="D78" s="12">
        <v>473.0</v>
      </c>
    </row>
    <row r="79" spans="1:4" customHeight="1" ht="130">
      <c r="A79"/>
      <c r="B79" s="10" t="str">
        <f>"28488"</f>
        <v>28488</v>
      </c>
      <c r="C79" s="11" t="s">
        <v>77</v>
      </c>
      <c r="D79" s="12">
        <v>500.0</v>
      </c>
    </row>
    <row r="80" spans="1:4" customHeight="1" ht="130">
      <c r="A80"/>
      <c r="B80" s="10" t="str">
        <f>"28489"</f>
        <v>28489</v>
      </c>
      <c r="C80" s="11" t="s">
        <v>78</v>
      </c>
      <c r="D80" s="12">
        <v>2300.0</v>
      </c>
    </row>
    <row r="81" spans="1:4" customHeight="1" ht="130">
      <c r="A81"/>
      <c r="B81" s="10" t="str">
        <f>"28956"</f>
        <v>28956</v>
      </c>
      <c r="C81" s="11" t="s">
        <v>79</v>
      </c>
      <c r="D81" s="12">
        <v>10400.0</v>
      </c>
    </row>
    <row r="82" spans="1:4" customHeight="1" ht="130">
      <c r="A82"/>
      <c r="B82" s="10" t="str">
        <f>"28957"</f>
        <v>28957</v>
      </c>
      <c r="C82" s="11" t="s">
        <v>80</v>
      </c>
      <c r="D82" s="12">
        <v>12800.0</v>
      </c>
    </row>
    <row r="83" spans="1:4" customHeight="1" ht="130">
      <c r="A83"/>
      <c r="B83" s="10" t="str">
        <f>"29055"</f>
        <v>29055</v>
      </c>
      <c r="C83" s="11" t="s">
        <v>81</v>
      </c>
      <c r="D83" s="12">
        <v>460.0</v>
      </c>
    </row>
    <row r="84" spans="1:4" customHeight="1" ht="130">
      <c r="A84"/>
      <c r="B84" s="10" t="str">
        <f>"29056"</f>
        <v>29056</v>
      </c>
      <c r="C84" s="11" t="s">
        <v>82</v>
      </c>
      <c r="D84" s="12">
        <v>570.0</v>
      </c>
    </row>
    <row r="85" spans="1:4" customHeight="1" ht="130">
      <c r="A85"/>
      <c r="B85" s="10" t="str">
        <f>"29208"</f>
        <v>29208</v>
      </c>
      <c r="C85" s="11" t="s">
        <v>83</v>
      </c>
      <c r="D85" s="12">
        <v>2270.0</v>
      </c>
    </row>
    <row r="86" spans="1:4" customHeight="1" ht="130">
      <c r="A86"/>
      <c r="B86" s="10" t="str">
        <f>"29209"</f>
        <v>29209</v>
      </c>
      <c r="C86" s="11" t="s">
        <v>84</v>
      </c>
      <c r="D86" s="12">
        <v>2330.0</v>
      </c>
    </row>
    <row r="87" spans="1:4" customHeight="1" ht="130">
      <c r="A87"/>
      <c r="B87" s="10" t="str">
        <f>"29210"</f>
        <v>29210</v>
      </c>
      <c r="C87" s="11" t="s">
        <v>85</v>
      </c>
      <c r="D87" s="12">
        <v>2400.0</v>
      </c>
    </row>
    <row r="88" spans="1:4" customHeight="1" ht="130">
      <c r="A88"/>
      <c r="B88" s="10" t="str">
        <f>"29211"</f>
        <v>29211</v>
      </c>
      <c r="C88" s="11" t="s">
        <v>86</v>
      </c>
      <c r="D88" s="12">
        <v>2560.0</v>
      </c>
    </row>
    <row r="89" spans="1:4" customHeight="1" ht="130">
      <c r="A89"/>
      <c r="B89" s="10" t="str">
        <f>"29212"</f>
        <v>29212</v>
      </c>
      <c r="C89" s="11" t="s">
        <v>87</v>
      </c>
      <c r="D89" s="12">
        <v>2940.0</v>
      </c>
    </row>
    <row r="90" spans="1:4" customHeight="1" ht="130">
      <c r="A90"/>
      <c r="B90" s="10" t="str">
        <f>"29332"</f>
        <v>29332</v>
      </c>
      <c r="C90" s="11" t="s">
        <v>88</v>
      </c>
      <c r="D90" s="12">
        <v>12500.0</v>
      </c>
    </row>
    <row r="91" spans="1:4" customHeight="1" ht="130">
      <c r="A91"/>
      <c r="B91" s="10" t="str">
        <f>"29333"</f>
        <v>29333</v>
      </c>
      <c r="C91" s="11" t="s">
        <v>89</v>
      </c>
      <c r="D91" s="12">
        <v>16000.0</v>
      </c>
    </row>
    <row r="92" spans="1:4" customHeight="1" ht="130">
      <c r="A92"/>
      <c r="B92" s="10" t="str">
        <f>"29334"</f>
        <v>29334</v>
      </c>
      <c r="C92" s="11" t="s">
        <v>90</v>
      </c>
      <c r="D92" s="12">
        <v>14699.0</v>
      </c>
    </row>
    <row r="93" spans="1:4" customHeight="1" ht="130">
      <c r="A93"/>
      <c r="B93" s="10" t="str">
        <f>"29335"</f>
        <v>29335</v>
      </c>
      <c r="C93" s="11" t="s">
        <v>91</v>
      </c>
      <c r="D93" s="12">
        <v>9099.0</v>
      </c>
    </row>
    <row r="94" spans="1:4" customHeight="1" ht="130">
      <c r="A94"/>
      <c r="B94" s="10" t="str">
        <f>"29560"</f>
        <v>29560</v>
      </c>
      <c r="C94" s="11" t="s">
        <v>92</v>
      </c>
      <c r="D94" s="12">
        <v>2970.0</v>
      </c>
    </row>
    <row r="95" spans="1:4" customHeight="1" ht="130">
      <c r="A95"/>
      <c r="B95" s="10" t="str">
        <f>"29595"</f>
        <v>29595</v>
      </c>
      <c r="C95" s="11" t="s">
        <v>93</v>
      </c>
      <c r="D95" s="12">
        <v>2200.0</v>
      </c>
    </row>
    <row r="96" spans="1:4" customHeight="1" ht="130">
      <c r="A96"/>
      <c r="B96" s="10" t="str">
        <f>"29596"</f>
        <v>29596</v>
      </c>
      <c r="C96" s="11" t="s">
        <v>94</v>
      </c>
      <c r="D96" s="12">
        <v>2400.0</v>
      </c>
    </row>
    <row r="97" spans="1:4" customHeight="1" ht="130">
      <c r="A97"/>
      <c r="B97" s="10" t="str">
        <f>"29597"</f>
        <v>29597</v>
      </c>
      <c r="C97" s="11" t="s">
        <v>95</v>
      </c>
      <c r="D97" s="12">
        <v>2595.0</v>
      </c>
    </row>
    <row r="98" spans="1:4" customHeight="1" ht="130">
      <c r="A98"/>
      <c r="B98" s="10" t="str">
        <f>"29687"</f>
        <v>29687</v>
      </c>
      <c r="C98" s="11" t="s">
        <v>96</v>
      </c>
      <c r="D98" s="12">
        <v>2400.0</v>
      </c>
    </row>
    <row r="99" spans="1:4" customHeight="1" ht="130">
      <c r="A99"/>
      <c r="B99" s="10" t="str">
        <f>"29833"</f>
        <v>29833</v>
      </c>
      <c r="C99" s="11" t="s">
        <v>97</v>
      </c>
      <c r="D99" s="12">
        <v>2350.0</v>
      </c>
    </row>
    <row r="100" spans="1:4" customHeight="1" ht="130">
      <c r="A100"/>
      <c r="B100" s="10" t="str">
        <f>"29834"</f>
        <v>29834</v>
      </c>
      <c r="C100" s="11" t="s">
        <v>98</v>
      </c>
      <c r="D100" s="12">
        <v>2450.0</v>
      </c>
    </row>
    <row r="101" spans="1:4" customHeight="1" ht="130">
      <c r="A101"/>
      <c r="B101" s="10" t="str">
        <f>"29835"</f>
        <v>29835</v>
      </c>
      <c r="C101" s="11" t="s">
        <v>99</v>
      </c>
      <c r="D101" s="12">
        <v>2500.0</v>
      </c>
    </row>
    <row r="102" spans="1:4" customHeight="1" ht="130">
      <c r="A102"/>
      <c r="B102" s="10" t="str">
        <f>"29836"</f>
        <v>29836</v>
      </c>
      <c r="C102" s="11" t="s">
        <v>100</v>
      </c>
      <c r="D102" s="12">
        <v>2600.0</v>
      </c>
    </row>
    <row r="103" spans="1:4" customHeight="1" ht="130">
      <c r="A103"/>
      <c r="B103" s="10" t="str">
        <f>"29969"</f>
        <v>29969</v>
      </c>
      <c r="C103" s="11" t="s">
        <v>101</v>
      </c>
      <c r="D103" s="12">
        <v>3100.0</v>
      </c>
    </row>
    <row r="104" spans="1:4" customHeight="1" ht="130">
      <c r="A104"/>
      <c r="B104" s="10" t="str">
        <f>"30391"</f>
        <v>30391</v>
      </c>
      <c r="C104" s="11" t="s">
        <v>102</v>
      </c>
      <c r="D104" s="12">
        <v>3800.0</v>
      </c>
    </row>
    <row r="105" spans="1:4" customHeight="1" ht="130">
      <c r="A105"/>
      <c r="B105" s="10" t="str">
        <f>"30435"</f>
        <v>30435</v>
      </c>
      <c r="C105" s="11" t="s">
        <v>103</v>
      </c>
      <c r="D105" s="12">
        <v>2200.0</v>
      </c>
    </row>
    <row r="106" spans="1:4" customHeight="1" ht="130">
      <c r="A106"/>
      <c r="B106" s="10" t="str">
        <f>"30436"</f>
        <v>30436</v>
      </c>
      <c r="C106" s="11" t="s">
        <v>104</v>
      </c>
      <c r="D106" s="12">
        <v>50.0</v>
      </c>
    </row>
    <row r="107" spans="1:4" customHeight="1" ht="130">
      <c r="A107"/>
      <c r="B107" s="10" t="str">
        <f>"30437"</f>
        <v>30437</v>
      </c>
      <c r="C107" s="11" t="s">
        <v>105</v>
      </c>
      <c r="D107" s="12">
        <v>14850.0</v>
      </c>
    </row>
    <row r="108" spans="1:4" customHeight="1" ht="130">
      <c r="A108"/>
      <c r="B108" s="10" t="str">
        <f>"30528"</f>
        <v>30528</v>
      </c>
      <c r="C108" s="11" t="s">
        <v>106</v>
      </c>
      <c r="D108" s="12">
        <v>3400.0</v>
      </c>
    </row>
    <row r="109" spans="1:4" customHeight="1" ht="130">
      <c r="A109"/>
      <c r="B109" s="10" t="str">
        <f>"30529"</f>
        <v>30529</v>
      </c>
      <c r="C109" s="11" t="s">
        <v>107</v>
      </c>
      <c r="D109" s="12">
        <v>3250.0</v>
      </c>
    </row>
    <row r="110" spans="1:4" customHeight="1" ht="130">
      <c r="A110"/>
      <c r="B110" s="10" t="str">
        <f>"30911"</f>
        <v>30911</v>
      </c>
      <c r="C110" s="11" t="s">
        <v>108</v>
      </c>
      <c r="D110" s="12">
        <v>2400.0</v>
      </c>
    </row>
    <row r="111" spans="1:4" customHeight="1" ht="130">
      <c r="A111"/>
      <c r="B111" s="10" t="str">
        <f>"31247"</f>
        <v>31247</v>
      </c>
      <c r="C111" s="11" t="s">
        <v>109</v>
      </c>
      <c r="D111" s="12">
        <v>770.0</v>
      </c>
    </row>
    <row r="112" spans="1:4" customHeight="1" ht="130">
      <c r="A112"/>
      <c r="B112" s="10" t="str">
        <f>"31446"</f>
        <v>31446</v>
      </c>
      <c r="C112" s="11" t="s">
        <v>110</v>
      </c>
      <c r="D112" s="12">
        <v>15000.0</v>
      </c>
    </row>
    <row r="113" spans="1:4" customHeight="1" ht="130">
      <c r="A113"/>
      <c r="B113" s="10" t="str">
        <f>"31447"</f>
        <v>31447</v>
      </c>
      <c r="C113" s="11" t="s">
        <v>111</v>
      </c>
      <c r="D113" s="12">
        <v>22000.0</v>
      </c>
    </row>
    <row r="114" spans="1:4" customHeight="1" ht="130">
      <c r="A114"/>
      <c r="B114" s="10" t="str">
        <f>"31448"</f>
        <v>31448</v>
      </c>
      <c r="C114" s="11" t="s">
        <v>112</v>
      </c>
      <c r="D114" s="12">
        <v>24000.0</v>
      </c>
    </row>
    <row r="115" spans="1:4" customHeight="1" ht="130">
      <c r="A115"/>
      <c r="B115" s="10" t="str">
        <f>"31689"</f>
        <v>31689</v>
      </c>
      <c r="C115" s="11" t="s">
        <v>113</v>
      </c>
      <c r="D115" s="12">
        <v>1000.0</v>
      </c>
    </row>
    <row r="116" spans="1:4" customHeight="1" ht="130">
      <c r="A116"/>
      <c r="B116" s="10" t="str">
        <f>"31690"</f>
        <v>31690</v>
      </c>
      <c r="C116" s="11" t="s">
        <v>114</v>
      </c>
      <c r="D116" s="12">
        <v>560.0</v>
      </c>
    </row>
    <row r="117" spans="1:4" customHeight="1" ht="130">
      <c r="A117"/>
      <c r="B117" s="10" t="str">
        <f>"31691"</f>
        <v>31691</v>
      </c>
      <c r="C117" s="11" t="s">
        <v>115</v>
      </c>
      <c r="D117" s="12">
        <v>560.0</v>
      </c>
    </row>
    <row r="118" spans="1:4" customHeight="1" ht="130">
      <c r="A118"/>
      <c r="B118" s="10" t="str">
        <f>"31866"</f>
        <v>31866</v>
      </c>
      <c r="C118" s="11" t="s">
        <v>116</v>
      </c>
      <c r="D118" s="12">
        <v>500.0</v>
      </c>
    </row>
    <row r="119" spans="1:4" customHeight="1" ht="130">
      <c r="A119"/>
      <c r="B119" s="10" t="str">
        <f>"31867"</f>
        <v>31867</v>
      </c>
      <c r="C119" s="11" t="s">
        <v>117</v>
      </c>
      <c r="D119" s="12">
        <v>17990.0</v>
      </c>
    </row>
    <row r="120" spans="1:4" customHeight="1" ht="130">
      <c r="A120"/>
      <c r="B120" s="10" t="str">
        <f>"31868"</f>
        <v>31868</v>
      </c>
      <c r="C120" s="11" t="s">
        <v>118</v>
      </c>
      <c r="D120" s="12">
        <v>19470.0</v>
      </c>
    </row>
    <row r="121" spans="1:4" customHeight="1" ht="130">
      <c r="A121"/>
      <c r="B121" s="10" t="str">
        <f>"31869"</f>
        <v>31869</v>
      </c>
      <c r="C121" s="11" t="s">
        <v>119</v>
      </c>
      <c r="D121" s="12">
        <v>19750.0</v>
      </c>
    </row>
    <row r="122" spans="1:4" customHeight="1" ht="130">
      <c r="A122"/>
      <c r="B122" s="10" t="str">
        <f>"31870"</f>
        <v>31870</v>
      </c>
      <c r="C122" s="11" t="s">
        <v>120</v>
      </c>
      <c r="D122" s="12">
        <v>21690.0</v>
      </c>
    </row>
    <row r="123" spans="1:4" customHeight="1" ht="130">
      <c r="A123"/>
      <c r="B123" s="10" t="str">
        <f>"31871"</f>
        <v>31871</v>
      </c>
      <c r="C123" s="11" t="s">
        <v>121</v>
      </c>
      <c r="D123" s="12">
        <v>21970.0</v>
      </c>
    </row>
    <row r="124" spans="1:4" customHeight="1" ht="130">
      <c r="A124"/>
      <c r="B124" s="10" t="str">
        <f>"31872"</f>
        <v>31872</v>
      </c>
      <c r="C124" s="11" t="s">
        <v>122</v>
      </c>
      <c r="D124" s="12">
        <v>23000.0</v>
      </c>
    </row>
    <row r="125" spans="1:4" customHeight="1" ht="130">
      <c r="A125"/>
      <c r="B125" s="10" t="str">
        <f>"31873"</f>
        <v>31873</v>
      </c>
      <c r="C125" s="11" t="s">
        <v>123</v>
      </c>
      <c r="D125" s="12">
        <v>25190.0</v>
      </c>
    </row>
    <row r="126" spans="1:4" customHeight="1" ht="130">
      <c r="A126"/>
      <c r="B126" s="10" t="str">
        <f>"31874"</f>
        <v>31874</v>
      </c>
      <c r="C126" s="11" t="s">
        <v>124</v>
      </c>
      <c r="D126" s="12">
        <v>26470.0</v>
      </c>
    </row>
    <row r="127" spans="1:4" customHeight="1" ht="130">
      <c r="A127"/>
      <c r="B127" s="10" t="str">
        <f>"31875"</f>
        <v>31875</v>
      </c>
      <c r="C127" s="11" t="s">
        <v>125</v>
      </c>
      <c r="D127" s="12">
        <v>30640.0</v>
      </c>
    </row>
    <row r="128" spans="1:4" customHeight="1" ht="130">
      <c r="A128"/>
      <c r="B128" s="10" t="str">
        <f>"32644"</f>
        <v>32644</v>
      </c>
      <c r="C128" s="11" t="s">
        <v>126</v>
      </c>
      <c r="D128" s="12">
        <v>5300.0</v>
      </c>
    </row>
    <row r="129" spans="1:4" customHeight="1" ht="130">
      <c r="A129"/>
      <c r="B129" s="10" t="str">
        <f>"33026"</f>
        <v>33026</v>
      </c>
      <c r="C129" s="11" t="s">
        <v>127</v>
      </c>
      <c r="D129" s="12">
        <v>2200.0</v>
      </c>
    </row>
    <row r="130" spans="1:4" customHeight="1" ht="130">
      <c r="A130"/>
      <c r="B130" s="10" t="str">
        <f>"33051"</f>
        <v>33051</v>
      </c>
      <c r="C130" s="11" t="s">
        <v>128</v>
      </c>
      <c r="D130" s="12">
        <v>12320.0</v>
      </c>
    </row>
    <row r="131" spans="1:4" customHeight="1" ht="130">
      <c r="A131"/>
      <c r="B131" s="10" t="str">
        <f>"33052"</f>
        <v>33052</v>
      </c>
      <c r="C131" s="11" t="s">
        <v>129</v>
      </c>
      <c r="D131" s="12">
        <v>13400.0</v>
      </c>
    </row>
    <row r="132" spans="1:4" customHeight="1" ht="130">
      <c r="A132"/>
      <c r="B132" s="10" t="str">
        <f>"33053"</f>
        <v>33053</v>
      </c>
      <c r="C132" s="11" t="s">
        <v>130</v>
      </c>
      <c r="D132" s="12">
        <v>18500.0</v>
      </c>
    </row>
    <row r="133" spans="1:4" customHeight="1" ht="130">
      <c r="A133"/>
      <c r="B133" s="10" t="str">
        <f>"33074"</f>
        <v>33074</v>
      </c>
      <c r="C133" s="11" t="s">
        <v>131</v>
      </c>
      <c r="D133" s="12">
        <v>14970.0</v>
      </c>
    </row>
    <row r="134" spans="1:4" customHeight="1" ht="130">
      <c r="A134"/>
      <c r="B134" s="10" t="str">
        <f>"33075"</f>
        <v>33075</v>
      </c>
      <c r="C134" s="11" t="s">
        <v>132</v>
      </c>
      <c r="D134" s="12">
        <v>10300.0</v>
      </c>
    </row>
    <row r="135" spans="1:4" customHeight="1" ht="130">
      <c r="A135"/>
      <c r="B135" s="10" t="str">
        <f>"33474"</f>
        <v>33474</v>
      </c>
      <c r="C135" s="11" t="s">
        <v>133</v>
      </c>
      <c r="D135" s="12">
        <v>15170.0</v>
      </c>
    </row>
    <row r="136" spans="1:4" customHeight="1" ht="130">
      <c r="A136"/>
      <c r="B136" s="10" t="str">
        <f>"33475"</f>
        <v>33475</v>
      </c>
      <c r="C136" s="11" t="s">
        <v>134</v>
      </c>
      <c r="D136" s="12">
        <v>19500.0</v>
      </c>
    </row>
    <row r="137" spans="1:4" customHeight="1" ht="130">
      <c r="A137"/>
      <c r="B137" s="10" t="str">
        <f>"33476"</f>
        <v>33476</v>
      </c>
      <c r="C137" s="11" t="s">
        <v>135</v>
      </c>
      <c r="D137" s="12">
        <v>19400.0</v>
      </c>
    </row>
    <row r="138" spans="1:4" customHeight="1" ht="130">
      <c r="A138"/>
      <c r="B138" s="10" t="str">
        <f>"33521"</f>
        <v>33521</v>
      </c>
      <c r="C138" s="11" t="s">
        <v>136</v>
      </c>
      <c r="D138" s="12">
        <v>3490.0</v>
      </c>
    </row>
    <row r="139" spans="1:4" customHeight="1" ht="130">
      <c r="A139"/>
      <c r="B139" s="10" t="str">
        <f>"33522"</f>
        <v>33522</v>
      </c>
      <c r="C139" s="11" t="s">
        <v>137</v>
      </c>
      <c r="D139" s="12">
        <v>3720.0</v>
      </c>
    </row>
    <row r="140" spans="1:4" customHeight="1" ht="130">
      <c r="A140"/>
      <c r="B140" s="10" t="str">
        <f>"33526"</f>
        <v>33526</v>
      </c>
      <c r="C140" s="11" t="s">
        <v>138</v>
      </c>
      <c r="D140" s="12">
        <v>8200.0</v>
      </c>
    </row>
    <row r="141" spans="1:4" customHeight="1" ht="130">
      <c r="A141"/>
      <c r="B141" s="10" t="str">
        <f>"33546"</f>
        <v>33546</v>
      </c>
      <c r="C141" s="11" t="s">
        <v>139</v>
      </c>
      <c r="D141" s="12">
        <v>4200.0</v>
      </c>
    </row>
    <row r="142" spans="1:4" customHeight="1" ht="130">
      <c r="A142"/>
      <c r="B142" s="10" t="str">
        <f>"33547"</f>
        <v>33547</v>
      </c>
      <c r="C142" s="11" t="s">
        <v>140</v>
      </c>
      <c r="D142" s="12">
        <v>4300.0</v>
      </c>
    </row>
    <row r="143" spans="1:4" customHeight="1" ht="130">
      <c r="A143"/>
      <c r="B143" s="10" t="str">
        <f>"33548"</f>
        <v>33548</v>
      </c>
      <c r="C143" s="11" t="s">
        <v>141</v>
      </c>
      <c r="D143" s="12">
        <v>5300.0</v>
      </c>
    </row>
    <row r="144" spans="1:4" customHeight="1" ht="130">
      <c r="A144"/>
      <c r="B144" s="10" t="str">
        <f>"33549"</f>
        <v>33549</v>
      </c>
      <c r="C144" s="11" t="s">
        <v>142</v>
      </c>
      <c r="D144" s="12">
        <v>4700.0</v>
      </c>
    </row>
    <row r="145" spans="1:4" customHeight="1" ht="130">
      <c r="A145"/>
      <c r="B145" s="10" t="str">
        <f>"33550"</f>
        <v>33550</v>
      </c>
      <c r="C145" s="11" t="s">
        <v>143</v>
      </c>
      <c r="D145" s="12">
        <v>4490.0</v>
      </c>
    </row>
    <row r="146" spans="1:4" customHeight="1" ht="130">
      <c r="A146"/>
      <c r="B146" s="10" t="str">
        <f>"33551"</f>
        <v>33551</v>
      </c>
      <c r="C146" s="11" t="s">
        <v>144</v>
      </c>
      <c r="D146" s="12">
        <v>5120.0</v>
      </c>
    </row>
    <row r="147" spans="1:4" customHeight="1" ht="130">
      <c r="A147"/>
      <c r="B147" s="10" t="str">
        <f>"33552"</f>
        <v>33552</v>
      </c>
      <c r="C147" s="11" t="s">
        <v>145</v>
      </c>
      <c r="D147" s="12">
        <v>4130.0</v>
      </c>
    </row>
    <row r="148" spans="1:4" customHeight="1" ht="130">
      <c r="A148"/>
      <c r="B148" s="10" t="str">
        <f>"33553"</f>
        <v>33553</v>
      </c>
      <c r="C148" s="11" t="s">
        <v>146</v>
      </c>
      <c r="D148" s="12">
        <v>750.0</v>
      </c>
    </row>
    <row r="149" spans="1:4" customHeight="1" ht="130">
      <c r="A149"/>
      <c r="B149" s="10" t="str">
        <f>"33606"</f>
        <v>33606</v>
      </c>
      <c r="C149" s="11" t="s">
        <v>147</v>
      </c>
      <c r="D149" s="12">
        <v>4600.0</v>
      </c>
    </row>
    <row r="150" spans="1:4" customHeight="1" ht="130">
      <c r="A150"/>
      <c r="B150" s="10" t="str">
        <f>"33663"</f>
        <v>33663</v>
      </c>
      <c r="C150" s="11" t="s">
        <v>148</v>
      </c>
      <c r="D150" s="12">
        <v>150.0</v>
      </c>
    </row>
    <row r="151" spans="1:4" customHeight="1" ht="130">
      <c r="A151"/>
      <c r="B151" s="10" t="str">
        <f>"33771"</f>
        <v>33771</v>
      </c>
      <c r="C151" s="11" t="s">
        <v>149</v>
      </c>
      <c r="D151" s="12">
        <v>10296.0</v>
      </c>
    </row>
    <row r="152" spans="1:4" customHeight="1" ht="130">
      <c r="A152"/>
      <c r="B152" s="10" t="str">
        <f>"33837"</f>
        <v>33837</v>
      </c>
      <c r="C152" s="11" t="s">
        <v>150</v>
      </c>
      <c r="D152" s="12">
        <v>12000.0</v>
      </c>
    </row>
    <row r="153" spans="1:4" customHeight="1" ht="130">
      <c r="A153"/>
      <c r="B153" s="10" t="str">
        <f>"34049"</f>
        <v>34049</v>
      </c>
      <c r="C153" s="11" t="s">
        <v>151</v>
      </c>
      <c r="D153" s="12">
        <v>11880.0</v>
      </c>
    </row>
    <row r="154" spans="1:4" customHeight="1" ht="130">
      <c r="A154"/>
      <c r="B154" s="10" t="str">
        <f>"34167"</f>
        <v>34167</v>
      </c>
      <c r="C154" s="11" t="s">
        <v>152</v>
      </c>
      <c r="D154" s="12">
        <v>9320.0</v>
      </c>
    </row>
    <row r="155" spans="1:4" customHeight="1" ht="130">
      <c r="A155"/>
      <c r="B155" s="10" t="str">
        <f>"34168"</f>
        <v>34168</v>
      </c>
      <c r="C155" s="11" t="s">
        <v>153</v>
      </c>
      <c r="D155" s="12">
        <v>10750.0</v>
      </c>
    </row>
    <row r="156" spans="1:4" customHeight="1" ht="130">
      <c r="A156"/>
      <c r="B156" s="10" t="str">
        <f>"34169"</f>
        <v>34169</v>
      </c>
      <c r="C156" s="11" t="s">
        <v>154</v>
      </c>
      <c r="D156" s="12">
        <v>12765.0</v>
      </c>
    </row>
    <row r="157" spans="1:4" customHeight="1" ht="130">
      <c r="A157"/>
      <c r="B157" s="10" t="str">
        <f>"34170"</f>
        <v>34170</v>
      </c>
      <c r="C157" s="11" t="s">
        <v>155</v>
      </c>
      <c r="D157" s="12">
        <v>14400.0</v>
      </c>
    </row>
    <row r="158" spans="1:4" customHeight="1" ht="130">
      <c r="A158"/>
      <c r="B158" s="10" t="str">
        <f>"34171"</f>
        <v>34171</v>
      </c>
      <c r="C158" s="11" t="s">
        <v>156</v>
      </c>
      <c r="D158" s="12">
        <v>13830.0</v>
      </c>
    </row>
    <row r="159" spans="1:4" customHeight="1" ht="130">
      <c r="A159"/>
      <c r="B159" s="10" t="str">
        <f>"34858"</f>
        <v>34858</v>
      </c>
      <c r="C159" s="11" t="s">
        <v>157</v>
      </c>
      <c r="D159" s="12">
        <v>510.0</v>
      </c>
    </row>
    <row r="160" spans="1:4" customHeight="1" ht="130">
      <c r="A160"/>
      <c r="B160" s="10" t="str">
        <f>"34927"</f>
        <v>34927</v>
      </c>
      <c r="C160" s="11" t="s">
        <v>158</v>
      </c>
      <c r="D160" s="12">
        <v>10800.0</v>
      </c>
    </row>
    <row r="161" spans="1:4" customHeight="1" ht="130">
      <c r="A161"/>
      <c r="B161" s="10" t="str">
        <f>"34928"</f>
        <v>34928</v>
      </c>
      <c r="C161" s="11" t="s">
        <v>159</v>
      </c>
      <c r="D161" s="12">
        <v>8700.0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D7"/>
    <mergeCell ref="B8:C8"/>
    <mergeCell ref="B9:C9"/>
    <mergeCell ref="B10:C10"/>
    <mergeCell ref="B11:C11"/>
  </mergeCells>
  <hyperlinks>
    <hyperlink ref="B11" r:id="rId_hyperlink_1"/>
  </hyperlinks>
  <printOptions gridLines="false" gridLinesSet="true"/>
  <pageMargins left="0.039370078740157" right="0.039370078740157" top="0.74803149606299" bottom="0.74803149606299" header="0.31496062992126" footer="0.31496062992126"/>
  <pageSetup paperSize="9" orientation="portrait" scale="100" fitToHeight="1" fitToWidth="1" pageOrder="downThenOver" r:id="rId2"/>
  <headerFooter differentOddEven="false" differentFirst="false" scaleWithDoc="true" alignWithMargins="true">
    <oddHeader/>
    <oddFooter/>
    <evenHeader/>
    <evenFooter/>
    <firstHeader/>
    <first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ooowest.ru</dc:creator>
  <cp:lastModifiedBy>ooowest.ru</cp:lastModifiedBy>
  <dcterms:created xsi:type="dcterms:W3CDTF">2018-03-21T11:51:23+03:00</dcterms:created>
  <dcterms:modified xsi:type="dcterms:W3CDTF">2022-10-24T13:02:47+03:00</dcterms:modified>
  <dc:title>ooowest.ru</dc:title>
  <dc:description>ooowest.ru</dc:description>
  <dc:subject>ooowest.ru</dc:subject>
  <cp:keywords/>
  <cp:category/>
</cp:coreProperties>
</file>