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<sst xmlns="http://schemas.openxmlformats.org/spreadsheetml/2006/main" uniqueCount="103">
  <si>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</si>
  <si>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</si>
  <si>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</si>
  <si>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</si>
  <si>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</si>
  <si>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</si>
  <si>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</si>
  <si>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</si>
  <si>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22.12.2024</t>
  </si>
  <si>
    <t>картинка</t>
  </si>
  <si>
    <t>Код товара</t>
  </si>
  <si>
    <t>Наименование</t>
  </si>
  <si>
    <t>цена</t>
  </si>
  <si>
    <t>Коллекторная группа HANSA 1" 6 выходов 255306</t>
  </si>
  <si>
    <t>Шкаф коллекторный наружный ШРН-2 652х120х557</t>
  </si>
  <si>
    <t>Шкаф коллекторный наружный ШРН-3 651х120х703</t>
  </si>
  <si>
    <t>Шкаф коллекторный наружный ШРН-4 652х120х857</t>
  </si>
  <si>
    <t>Шкаф коллекторный внутренний ШРВ-2 668х125х592</t>
  </si>
  <si>
    <t>Шкаф коллекторный внутренний ШРВ-4 670х125х894</t>
  </si>
  <si>
    <t>Концевик Евроконус для коллектора Millenium 16х3/4"</t>
  </si>
  <si>
    <t>Рулонная изоляция ПЛЭ 3мм 30м2 1,2х25м Izol Garant</t>
  </si>
  <si>
    <t>Омыватель для автостекол Green-S Антилёд 5л -25*С</t>
  </si>
  <si>
    <t>Коллекторная группа HANSA 1" 7 выходов с расходомерами</t>
  </si>
  <si>
    <t>Коллекторная группа Millenium 1" 9 выходов с расходомерами</t>
  </si>
  <si>
    <t>Скоба якорная 16-22мм 100 шт</t>
  </si>
  <si>
    <t>Труба сшитый полиэтилен PE-RT 16х2.0 200м Millenium</t>
  </si>
  <si>
    <t>Коллекторная группа Millenium 1" 8 выходов с расходомерами</t>
  </si>
  <si>
    <t>Рулонная изоляция ПЛЭ 5мм 30м2 1,2х25м Izol Garant</t>
  </si>
  <si>
    <t>Коллекторная группа Millenium 1" 7 выходов с расходомерами</t>
  </si>
  <si>
    <t>Коллекторная группа Millenium 1" 10 выходов с расходомерами</t>
  </si>
  <si>
    <t>Шкаф коллекторный наружный ШРН-1 651х120х453</t>
  </si>
  <si>
    <t>Шкаф коллекторный наружный ШРН-6 651х120х1153</t>
  </si>
  <si>
    <t>Шкаф коллекторный наружный ШРН-7 651х120х1303</t>
  </si>
  <si>
    <t>Шкаф коллекторный внутренний ШРВ-1 670х125х494</t>
  </si>
  <si>
    <t>Шкаф коллекторный внутренний ШРВ-6 670х125х1194</t>
  </si>
  <si>
    <t>Шкаф коллекторный внутренний ШРВ-7 670х125х1344</t>
  </si>
  <si>
    <t>Расходомер латунный для коллектора 1/2"</t>
  </si>
  <si>
    <t>Трубка Супер Протек 18/4мм 11м красная Energoflex</t>
  </si>
  <si>
    <t>Трубка Супер Протек 18/4мм 11м синяя Energoflex</t>
  </si>
  <si>
    <t>Фиксатор поворота 90* для труб 16мм</t>
  </si>
  <si>
    <t>Труба сшитый полиэтилен РЕ-RT 16х2.0 100м РТП</t>
  </si>
  <si>
    <t>Труба сшитый полиэтилен PE-RT 16х2.0 200м РТП</t>
  </si>
  <si>
    <t>Гидравлический разделительный узел ГРУ 100кВт 2В RISPA</t>
  </si>
  <si>
    <t>Термостатический смесительный клапан 3/4" 20-43C* KV 1,6 внутренняя резьба SVM-0110-164320 STOUT</t>
  </si>
  <si>
    <t>Термостатический смесительный клапан 3/4" 35-60*C KV 1,6 внутренняя резьба SVM-0110-166020 STOUT</t>
  </si>
  <si>
    <t>Вентиль RISPA 1" 20-43*С наружняя резьба RT-0403 KVS 1,4</t>
  </si>
  <si>
    <t>Труба сшитый полиэтилен РE-Ха 16х2.0 100м EVON РТП</t>
  </si>
  <si>
    <t>Шина фиксирующая d16-20мм 0.5м для монтажа теплого пола</t>
  </si>
  <si>
    <t>Труба ПНД гофрированная синяя d20мм внутренний d18 50м РТП</t>
  </si>
  <si>
    <t>Труба ПНД гофрированная красная d20мм внутренний d18 50м РТП</t>
  </si>
  <si>
    <t>Труба сшитый полиэтилен РE-Ха 16х2.0 200м EVON РТП</t>
  </si>
  <si>
    <t>Трубка Супер Протек 18/6мм 2м красная Energoflex</t>
  </si>
  <si>
    <t>Трубка Супер Протек 18/6мм 2м синяя Energoflex</t>
  </si>
  <si>
    <t>Сетка в картах ССК-2,5 100х100мм 2кв.м стеклопластиковая</t>
  </si>
  <si>
    <t>Пенополистирол Пеноплекс 1180х580х50 0,684кв.м</t>
  </si>
  <si>
    <t>Коллекторная группа Millenium 1" 12 выходов без расходомеров</t>
  </si>
  <si>
    <t>Шкаф коллекторный наружный ШРНГ-1 652х150х457</t>
  </si>
  <si>
    <t>Шкаф коллекторный наружный ШРНГ-2 652х150х557</t>
  </si>
  <si>
    <t>Шкаф коллекторный наружный ШРНГ-3 652х150х707</t>
  </si>
  <si>
    <t>Коллекторная группа STI 1" 2 выхода с расходомерами</t>
  </si>
  <si>
    <t>Коллекторная группа STI 1" 3 выхода с расходомерами</t>
  </si>
  <si>
    <t>Коллекторная группа STI 1" 4 выхода с расходомерами</t>
  </si>
  <si>
    <t>Коллекторная группа STI 1" 5 выходов с расходомерами</t>
  </si>
  <si>
    <t>Коллекторая группа STI 1" 6 выходов с расходомерами</t>
  </si>
  <si>
    <t>Коллекторная группа STI 1" 7 выходов с расходомерами</t>
  </si>
  <si>
    <t>Коллекторная группа STI 1" 8 выходов с расходомерами</t>
  </si>
  <si>
    <t>Коллекторная группа STI 1" 10 выходов с расходомерами</t>
  </si>
  <si>
    <t>Коллекторная группа STI 1" 9 выходов с расходомерами</t>
  </si>
  <si>
    <t>Коллекторная группа STI 1" 11 выходов с расходомерами</t>
  </si>
  <si>
    <t>Коллекторная группа STI 1" 12 выходов с расходомерами</t>
  </si>
  <si>
    <t>Подложка для теплого пола с разметкой ПЛР 3мм 30м2 1,2х25м Izol Garant</t>
  </si>
  <si>
    <t>Подложка для теплого пола с разметкой ПЛР 5мм 30м2 1,2х25м Izol Garant</t>
  </si>
  <si>
    <t>Маты для теплого пола с ламинацией 22мм 1,2х0,6м Izol Garant</t>
  </si>
  <si>
    <t>Лента демпферная ДЛ 5мм 50м 100мм Izol Garant</t>
  </si>
  <si>
    <t>Лента демпферная ДЛ 8мм 25м 100мм Izol Garant</t>
  </si>
  <si>
    <t>Насосная группа для коллектора STI 130мм без насоса Е011-1</t>
  </si>
  <si>
    <t>Гидравлический разделительный узел ГРУ 40кВт 2В RISPA</t>
  </si>
  <si>
    <t>Гидравлический разделительный узел ГРУ 40кВт 3В RISPA</t>
  </si>
  <si>
    <t>Гидравлический разделительный узел ГРУ 40кВт 4В RISPA</t>
  </si>
  <si>
    <t>Коллектор модульного типа вертикальный КМВ 60-4В RISPA</t>
  </si>
  <si>
    <t>Коллектор модульного типа вертикальный КМВ 60-5В RISPA</t>
  </si>
  <si>
    <t>Коллектор модульного типа горизонтальный КМГ60-4ВН RISPA</t>
  </si>
  <si>
    <t>Коллектор модульного типа горизонтальный КМГ60-5ВН RISPA</t>
  </si>
  <si>
    <t>Коллектор модульного типа горизонтальный КМГ60-7ВН RISPA</t>
  </si>
  <si>
    <t>Коллектор модульного типа горизонтальный КМГ60-3ВН RISPA</t>
  </si>
  <si>
    <t>Коллектор модульного типа горизонтальный КМГ60-7ВУ RISPA</t>
  </si>
  <si>
    <t>Гидравлический разделительный узел с коллектором ГРУ+КМГ 60 кВт 7ВН RISPA</t>
  </si>
  <si>
    <t>Трубная изоляция 18/6мм 2м красная Izol Garant</t>
  </si>
  <si>
    <t>Насосная группа для коллектора STI 130мм без насоса Е008-3</t>
  </si>
  <si>
    <t>Рулонная изоляция ПЛЭ 8мм 18м2 1,2х15м Izol Garant</t>
  </si>
  <si>
    <t>Рулонная изоляция ПЛЭ 10мм 18м2 1,2х15м Izol Garant</t>
  </si>
  <si>
    <t>Трубка Супер Протек 22/4мм 11м красная Energoflex</t>
  </si>
  <si>
    <t>Трубка Супер Протек 28/4мм 11м красная Energoflex</t>
  </si>
  <si>
    <t>Трубка Супер Протек 22/4мм 11м синий Energoflex</t>
  </si>
  <si>
    <t>Дюбель-крюк двойной для трубы 16-20мм 100шт</t>
  </si>
  <si>
    <t>Дюбель-крюк одинарый для трубы 16-20мм 100шт</t>
  </si>
  <si>
    <t>Труба сшитый полиэтилен PE-RT 16х2.0 100м Valflex</t>
  </si>
  <si>
    <t>Труба сшитый полиэтилен PE-RT 16х2.0 200м Valflex</t>
  </si>
  <si>
    <t>Труба сшитый полиэтилен PE-RT 16х2.0 400м Valflex</t>
  </si>
  <si>
    <t>Труба сшитый полиэтилен PE-RT 16х2.0 600м Valflex</t>
  </si>
  <si>
    <t>Труба сшитый полиэтилен РE-Ха 16х2.0 200м EVON Valfex</t>
  </si>
  <si>
    <t>Концевик Евроконус для металлопластиковой трубы 16х3/4 STI</t>
  </si>
  <si>
    <t>Демпферная лента 8мм (30м*100мм)VRT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</si>
</sst>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768.png"/><Relationship Id="rId2" Type="http://schemas.openxmlformats.org/officeDocument/2006/relationships/image" Target="../media/kollektornaya_gruppa_hansa_1_6_vykhodov_255306769.jpg"/><Relationship Id="rId3" Type="http://schemas.openxmlformats.org/officeDocument/2006/relationships/image" Target="../media/shkaf_kollektornyy_naruzhnyy_shrn_2_652kh120kh557770.jpg"/><Relationship Id="rId4" Type="http://schemas.openxmlformats.org/officeDocument/2006/relationships/image" Target="../media/shkaf_kollektornyy_naruzhnyy_shrn_3_651kh120kh703771.jpg"/><Relationship Id="rId5" Type="http://schemas.openxmlformats.org/officeDocument/2006/relationships/image" Target="../media/shkaf_kollektornyy_naruzhnyy_shrn_4_652kh120kh857772.jpg"/><Relationship Id="rId6" Type="http://schemas.openxmlformats.org/officeDocument/2006/relationships/image" Target="../media/shkaf_kollektornyy_vnutrenniy_shrv_2_668kh125kh592773.jpg"/><Relationship Id="rId7" Type="http://schemas.openxmlformats.org/officeDocument/2006/relationships/image" Target="../media/shkaf_kollektornyy_vnutrenniy_shrv_4_670kh125kh894774.jpg"/><Relationship Id="rId8" Type="http://schemas.openxmlformats.org/officeDocument/2006/relationships/image" Target="../media/kontsevik_evrokonus_dlya_kollektora_millenium_16kh3_4775.jpg"/><Relationship Id="rId9" Type="http://schemas.openxmlformats.org/officeDocument/2006/relationships/image" Target="../media/rulonnaya_izolyatsiya_ple_3mm_30m2_1_2kh25m_izol_garant776.jpg"/><Relationship Id="rId10" Type="http://schemas.openxmlformats.org/officeDocument/2006/relationships/image" Target="../media/omyvatel_dlya_avtostekol_green_s_antilyed_5l_25777.jpg"/><Relationship Id="rId11" Type="http://schemas.openxmlformats.org/officeDocument/2006/relationships/image" Target="../media/kollektornaya_gruppa_hansa_1_7_vykhodov_s_raskhodomerami778.jpg"/><Relationship Id="rId12" Type="http://schemas.openxmlformats.org/officeDocument/2006/relationships/image" Target="../media/kollektornaya_gruppa_millenium_1_9_vykhodov_s_raskhodomerami779.jpg"/><Relationship Id="rId13" Type="http://schemas.openxmlformats.org/officeDocument/2006/relationships/image" Target="../media/skoba_yakornaya_16_22mm_100_sht780.jpg"/><Relationship Id="rId14" Type="http://schemas.openxmlformats.org/officeDocument/2006/relationships/image" Target="../media/truba_sshityy_polietilen_pe_rt_16kh2_0_200m_millenium781.jpg"/><Relationship Id="rId15" Type="http://schemas.openxmlformats.org/officeDocument/2006/relationships/image" Target="../media/003020000000010108_1782.jpg"/><Relationship Id="rId16" Type="http://schemas.openxmlformats.org/officeDocument/2006/relationships/image" Target="../media/rulonnaya_izolyatsiya_ple_5mm_30m2_1_2kh25m_izol_garant783.jpg"/><Relationship Id="rId17" Type="http://schemas.openxmlformats.org/officeDocument/2006/relationships/image" Target="../media/kollektornaya_gruppa_millenium_1_7_vykhodov_s_raskhodomerami784.png"/><Relationship Id="rId18" Type="http://schemas.openxmlformats.org/officeDocument/2006/relationships/image" Target="../media/kollektornaya_gruppa_millenium_1_10_vykhodov_s_raskhodomerami785.jpg"/><Relationship Id="rId19" Type="http://schemas.openxmlformats.org/officeDocument/2006/relationships/image" Target="../media/shkaf_kollektornyy_naruzhnyy_shrn_1_651kh120kh453786.jpg"/><Relationship Id="rId20" Type="http://schemas.openxmlformats.org/officeDocument/2006/relationships/image" Target="../media/shkaf_kollektornyy_naruzhnyy_shrn_6_651kh120kh1153787.jpg"/><Relationship Id="rId21" Type="http://schemas.openxmlformats.org/officeDocument/2006/relationships/image" Target="../media/shkaf_kollektornyy_naruzhnyy_shrn_7_651kh120kh1303788.jpg"/><Relationship Id="rId22" Type="http://schemas.openxmlformats.org/officeDocument/2006/relationships/image" Target="../media/shkaf_kollektornyy_vnutrenniy_shrv_1_670kh125kh494789.jpg"/><Relationship Id="rId23" Type="http://schemas.openxmlformats.org/officeDocument/2006/relationships/image" Target="../media/shkaf_kollektornyy_vnutrenniy_shrv_6_670kh125kh1194790.jpg"/><Relationship Id="rId24" Type="http://schemas.openxmlformats.org/officeDocument/2006/relationships/image" Target="../media/shkaf_kollektornyy_vnutrenniy_shrv_7_670kh125kh1344791.jpg"/><Relationship Id="rId25" Type="http://schemas.openxmlformats.org/officeDocument/2006/relationships/image" Target="../media/raskhodomer_latunnyy_dlya_kollektora_1_2792.jpg"/><Relationship Id="rId26" Type="http://schemas.openxmlformats.org/officeDocument/2006/relationships/image" Target="../media/trubka_super_protek_18_4mm_11m_krasnaya_energoflex793.jpg"/><Relationship Id="rId27" Type="http://schemas.openxmlformats.org/officeDocument/2006/relationships/image" Target="../media/trubka_super_protek_18_4mm_11m_sinyaya_energoflex794.jpg"/><Relationship Id="rId28" Type="http://schemas.openxmlformats.org/officeDocument/2006/relationships/image" Target="../media/fiksator_povorota_90_dlya_trub_16mm795.jpg"/><Relationship Id="rId29" Type="http://schemas.openxmlformats.org/officeDocument/2006/relationships/image" Target="../media/truba_sshityy_polietilen_re_rt_16kh2_0_100m_rtp796.jpg"/><Relationship Id="rId30" Type="http://schemas.openxmlformats.org/officeDocument/2006/relationships/image" Target="../media/truba_sshityy_polietilen_pe_rt_16kh2_0_200m_rtp797.jpg"/><Relationship Id="rId31" Type="http://schemas.openxmlformats.org/officeDocument/2006/relationships/image" Target="../media/gidravlicheskiy_razdelitelnyy_uzel_gru_100kvt_2v_rispa798.jpg"/><Relationship Id="rId32" Type="http://schemas.openxmlformats.org/officeDocument/2006/relationships/image" Target="../media/termostaticheskiy_smesitelnyy_klapan_3_4_20_43c_kv_1_6_vnutrennyaya_rezba_svm_0110_164320_stout799.jpg"/><Relationship Id="rId33" Type="http://schemas.openxmlformats.org/officeDocument/2006/relationships/image" Target="../media/termostaticheskiy_smesitelnyy_klapan_3_4_35_60_c_kv_1_6_vnutrennyaya_rezba_svm_0110_166020_stout800.jpg"/><Relationship Id="rId34" Type="http://schemas.openxmlformats.org/officeDocument/2006/relationships/image" Target="../media/ventil_rispa_1_20_43_s_naruzhnyaya_rezba_rt_0403_kvs_1_4801.jpg"/><Relationship Id="rId35" Type="http://schemas.openxmlformats.org/officeDocument/2006/relationships/image" Target="../media/truba_sshityy_polietilen_re_kha_16kh2_0_100m_evon_rtp802.jpg"/><Relationship Id="rId36" Type="http://schemas.openxmlformats.org/officeDocument/2006/relationships/image" Target="../media/shina_fiksiruyushchaya_d16_20mm_0_5m_dlya_montazha_teplogo_pola803.jpg"/><Relationship Id="rId37" Type="http://schemas.openxmlformats.org/officeDocument/2006/relationships/image" Target="../media/truba_pnd_gofrirovannaya_sinyaya_d20mm_vnutrenniy_d18_50m_rtp804.jpg"/><Relationship Id="rId38" Type="http://schemas.openxmlformats.org/officeDocument/2006/relationships/image" Target="../media/truba_pnd_gofrirovannaya_krasnaya_d20mm_vnutrenniy_d18_50m_rtp805.jpg"/><Relationship Id="rId39" Type="http://schemas.openxmlformats.org/officeDocument/2006/relationships/image" Target="../media/truba_sshityy_polietilen_re_kha_16kh2_0_200m_evon_rtp806.jpg"/><Relationship Id="rId40" Type="http://schemas.openxmlformats.org/officeDocument/2006/relationships/image" Target="../media/trubka_super_protek_18_6mm_2m_krasnaya_energoflex807.jpg"/><Relationship Id="rId41" Type="http://schemas.openxmlformats.org/officeDocument/2006/relationships/image" Target="../media/trubka_super_protek_18_6mm_2m_sinyaya_energoflex808.jpg"/><Relationship Id="rId42" Type="http://schemas.openxmlformats.org/officeDocument/2006/relationships/image" Target="../media/setka_v_kartakh_ssk_2_5_100kh100mm_2kv_m_stekloplastikovaya809.jpg"/><Relationship Id="rId43" Type="http://schemas.openxmlformats.org/officeDocument/2006/relationships/image" Target="../media/003020000000090505_1810.jpg"/><Relationship Id="rId44" Type="http://schemas.openxmlformats.org/officeDocument/2006/relationships/image" Target="../media/kollektornaya_gruppa_millenium_1_12_vykhodov_bez_raskhodomerov811.jpg"/><Relationship Id="rId45" Type="http://schemas.openxmlformats.org/officeDocument/2006/relationships/image" Target="../media/shkaf_kollektornyy_naruzhnyy_shrng_1_652kh150kh457812.jpg"/><Relationship Id="rId46" Type="http://schemas.openxmlformats.org/officeDocument/2006/relationships/image" Target="../media/shkaf_kollektornyy_naruzhnyy_shrng_2_652kh150kh557813.jpg"/><Relationship Id="rId47" Type="http://schemas.openxmlformats.org/officeDocument/2006/relationships/image" Target="../media/shkaf_kollektornyy_naruzhnyy_shrng_3_652kh150kh707814.jpg"/><Relationship Id="rId48" Type="http://schemas.openxmlformats.org/officeDocument/2006/relationships/image" Target="../media/kollektornaya_gruppa_sti_1_2_vykhoda_s_raskhodomerami815.jpg"/><Relationship Id="rId49" Type="http://schemas.openxmlformats.org/officeDocument/2006/relationships/image" Target="../media/kollektornaya_gruppa_sti_1_3_vykhoda_s_raskhodomerami816.jpg"/><Relationship Id="rId50" Type="http://schemas.openxmlformats.org/officeDocument/2006/relationships/image" Target="../media/kollektornaya_gruppa_sti_1_4_vykhoda_s_raskhodomerami817.jpg"/><Relationship Id="rId51" Type="http://schemas.openxmlformats.org/officeDocument/2006/relationships/image" Target="../media/kollektornaya_gruppa_sti_1_5_vykhodov_s_raskhodomerami818.jpg"/><Relationship Id="rId52" Type="http://schemas.openxmlformats.org/officeDocument/2006/relationships/image" Target="../media/kollektoraya_gruppa_sti_1_6_vykhodov_s_raskhodomerami819.jpg"/><Relationship Id="rId53" Type="http://schemas.openxmlformats.org/officeDocument/2006/relationships/image" Target="../media/kollektornaya_gruppa_sti_1_7_vykhodov_s_raskhodomerami820.jpg"/><Relationship Id="rId54" Type="http://schemas.openxmlformats.org/officeDocument/2006/relationships/image" Target="../media/kollektornaya_gruppa_sti_1_8_vykhodov_s_raskhodomerami821.jpg"/><Relationship Id="rId55" Type="http://schemas.openxmlformats.org/officeDocument/2006/relationships/image" Target="../media/kollektornaya_gruppa_sti_1_10_vykhodov_s_raskhodomerami822.jpg"/><Relationship Id="rId56" Type="http://schemas.openxmlformats.org/officeDocument/2006/relationships/image" Target="../media/kollektornaya_gruppa_sti_1_9_vykhodov_s_raskhodomerami823.jpg"/><Relationship Id="rId57" Type="http://schemas.openxmlformats.org/officeDocument/2006/relationships/image" Target="../media/kollektornaya_gruppa_sti_1_11_vykhodov_s_raskhodomerami824.jpg"/><Relationship Id="rId58" Type="http://schemas.openxmlformats.org/officeDocument/2006/relationships/image" Target="../media/kollektornaya_gruppa_sti_1_12_vykhodov_s_raskhodomerami825.jpg"/><Relationship Id="rId59" Type="http://schemas.openxmlformats.org/officeDocument/2006/relationships/image" Target="../media/podlozhka_dlya_teplogo_pola_s_razmetkoy_plr_3mm_30m2_1_2kh25m_izol_garant826.jpg"/><Relationship Id="rId60" Type="http://schemas.openxmlformats.org/officeDocument/2006/relationships/image" Target="../media/podlozhka_dlya_teplogo_pola_s_razmetkoy_plr_5mm_30m2_1_2kh25m_izol_garant827.jpg"/><Relationship Id="rId61" Type="http://schemas.openxmlformats.org/officeDocument/2006/relationships/image" Target="../media/maty_dlya_teplogo_pola_s_laminatsiey_22mm_1_2kh0_6m_izol_garant828.jpg"/><Relationship Id="rId62" Type="http://schemas.openxmlformats.org/officeDocument/2006/relationships/image" Target="../media/lenta_dempfernaya_dl_5mm_50m_100mm_izol_garant829.jpg"/><Relationship Id="rId63" Type="http://schemas.openxmlformats.org/officeDocument/2006/relationships/image" Target="../media/lenta_dempfernaya_dl_8mm_25m_100mm_izol_garant830.jpg"/><Relationship Id="rId64" Type="http://schemas.openxmlformats.org/officeDocument/2006/relationships/image" Target="../media/003020000000040600_1831.jpg"/><Relationship Id="rId65" Type="http://schemas.openxmlformats.org/officeDocument/2006/relationships/image" Target="../media/003020000000101042_1832.jpg"/><Relationship Id="rId66" Type="http://schemas.openxmlformats.org/officeDocument/2006/relationships/image" Target="../media/003020000000101043_1833.jpg"/><Relationship Id="rId67" Type="http://schemas.openxmlformats.org/officeDocument/2006/relationships/image" Target="../media/003020000000101044_1834.jpg"/><Relationship Id="rId68" Type="http://schemas.openxmlformats.org/officeDocument/2006/relationships/image" Target="../media/003020000000102310_1835.jpg"/><Relationship Id="rId69" Type="http://schemas.openxmlformats.org/officeDocument/2006/relationships/image" Target="../media/003020000000102320_1836.jpg"/><Relationship Id="rId70" Type="http://schemas.openxmlformats.org/officeDocument/2006/relationships/image" Target="../media/003020000000102340_1837.jpg"/><Relationship Id="rId71" Type="http://schemas.openxmlformats.org/officeDocument/2006/relationships/image" Target="../media/003020000000102350_1838.jpg"/><Relationship Id="rId72" Type="http://schemas.openxmlformats.org/officeDocument/2006/relationships/image" Target="../media/003020000000102360_1839.jpg"/><Relationship Id="rId73" Type="http://schemas.openxmlformats.org/officeDocument/2006/relationships/image" Target="../media/003020000000102330_1840.jpg"/><Relationship Id="rId74" Type="http://schemas.openxmlformats.org/officeDocument/2006/relationships/image" Target="../media/003020000000102380_1841.jpg"/><Relationship Id="rId75" Type="http://schemas.openxmlformats.org/officeDocument/2006/relationships/image" Target="../media/003020000000105090_1842.jpg"/><Relationship Id="rId76" Type="http://schemas.openxmlformats.org/officeDocument/2006/relationships/image" Target="../media/trubnaya_izolyatsiya_18_6mm_2m_krasnaya_izol_garant843.jpg"/><Relationship Id="rId77" Type="http://schemas.openxmlformats.org/officeDocument/2006/relationships/image" Target="../media/003020000000040650_1844.jpg"/><Relationship Id="rId78" Type="http://schemas.openxmlformats.org/officeDocument/2006/relationships/image" Target="../media/003020000000090031_1845.jpg"/><Relationship Id="rId79" Type="http://schemas.openxmlformats.org/officeDocument/2006/relationships/image" Target="../media/003020000000090032_1846.jpg"/><Relationship Id="rId80" Type="http://schemas.openxmlformats.org/officeDocument/2006/relationships/image" Target="../media/003020000000900160_1847.jpg"/><Relationship Id="rId81" Type="http://schemas.openxmlformats.org/officeDocument/2006/relationships/image" Target="../media/003020000000900163_1848.jpg"/><Relationship Id="rId82" Type="http://schemas.openxmlformats.org/officeDocument/2006/relationships/image" Target="../media/003020000000900169_1849.jpg"/><Relationship Id="rId83" Type="http://schemas.openxmlformats.org/officeDocument/2006/relationships/image" Target="../media/003020000000090120_1850.png"/><Relationship Id="rId84" Type="http://schemas.openxmlformats.org/officeDocument/2006/relationships/image" Target="../media/003020000000090115_1851.jpg"/><Relationship Id="rId85" Type="http://schemas.openxmlformats.org/officeDocument/2006/relationships/image" Target="../media/003020000000054100_1852.jpg"/><Relationship Id="rId86" Type="http://schemas.openxmlformats.org/officeDocument/2006/relationships/image" Target="../media/003020000000054200_1853.jpg"/><Relationship Id="rId87" Type="http://schemas.openxmlformats.org/officeDocument/2006/relationships/image" Target="../media/003020000000054400_1854.jpg"/><Relationship Id="rId88" Type="http://schemas.openxmlformats.org/officeDocument/2006/relationships/image" Target="../media/003020000000054600_1855.jpg"/><Relationship Id="rId89" Type="http://schemas.openxmlformats.org/officeDocument/2006/relationships/image" Target="../media/003020000000051400_1856.jpg"/><Relationship Id="rId90" Type="http://schemas.openxmlformats.org/officeDocument/2006/relationships/image" Target="../media/003020000000081610_1857.jpg"/><Relationship Id="rId91" Type="http://schemas.openxmlformats.org/officeDocument/2006/relationships/image" Target="../media/003020000000090012_185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Коллекторная группа HANSA 1&quot; 6 выходов 255306" descr="1398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Шкаф коллекторный наружный ШРН-2 652х120х557" descr="139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Шкаф коллекторный наружный ШРН-3 651х120х703" descr="1398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Шкаф коллекторный наружный ШРН-4 652х120х857" descr="1398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Шкаф коллекторный внутренний ШРВ-2 668х125х592" descr="139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Шкаф коллекторный внутренний ШРВ-4 670х125х894" descr="1399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нцевик Евроконус для коллектора Millenium 16х3/4&quot;" descr="1399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Рулонная изоляция ПЛЭ 3мм 30м2 1,2х25м Izol Garant" descr="140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Омыватель для автостекол Green-S Антилёд 5л -25*С" descr="1652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лекторная группа HANSA 1&quot; 7 выходов с расходомерами" descr="1851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лекторная группа Millenium 1&quot; 9 выходов с расходомерами" descr="1864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Скоба якорная 16-22мм 100 шт" descr="2056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Труба сшитый полиэтилен PE-RT 16х2.0 200м Millenium" descr="213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Коллекторная группа Millenium 1&quot; 8 выходов с расходомерами" descr="2247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Рулонная изоляция ПЛЭ 5мм 30м2 1,2х25м Izol Garant" descr="2254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оллекторная группа Millenium 1&quot; 7 выходов с расходомерами" descr="2469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оллекторная группа Millenium 1&quot; 10 выходов с расходомерами" descr="2485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Шкаф коллекторный наружный ШРН-1 651х120х453" descr="2529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Шкаф коллекторный наружный ШРН-6 651х120х1153" descr="2529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Шкаф коллекторный наружный ШРН-7 651х120х1303" descr="2529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Шкаф коллекторный внутренний ШРВ-1 670х125х494" descr="2530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Шкаф коллекторный внутренний ШРВ-6 670х125х1194" descr="2530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Шкаф коллекторный внутренний ШРВ-7 670х125х1344" descr="2530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асходомер латунный для коллектора 1/2&quot;" descr="2530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Трубка Супер Протек 18/4мм 11м красная Energoflex" descr="2530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Трубка Супер Протек 18/4мм 11м синяя Energoflex" descr="2530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ксатор поворота 90* для труб 16мм" descr="2531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Труба сшитый полиэтилен РЕ-RT 16х2.0 100м РТП" descr="2566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Труба сшитый полиэтилен PE-RT 16х2.0 200м РТП" descr="2566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идравлический разделительный узел ГРУ 100кВт 2В RISPA" descr="263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Термостатический смесительный клапан 3/4&quot; 20-43C* KV 1,6 внутренняя резьба SVM-0110-164320 STOUT" descr="2666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Термостатический смесительный клапан 3/4&quot; 35-60*C KV 1,6 внутренняя резьба SVM-0110-166020 STOUT" descr="2669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Вентиль RISPA 1&quot; 20-43*С наружняя резьба RT-0403 KVS 1,4" descr="26736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Труба сшитый полиэтилен РE-Ха 16х2.0 100м EVON РТП" descr="2729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Шина фиксирующая d16-20мм 0.5м для монтажа теплого пола" descr="2729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Труба ПНД гофрированная синяя d20мм внутренний d18 50м РТП" descr="2729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Труба ПНД гофрированная красная d20мм внутренний d18 50м РТП" descr="2729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Труба сшитый полиэтилен РE-Ха 16х2.0 200м EVON РТП" descr="2763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Трубка Супер Протек 18/6мм 2м красная Energoflex" descr="2789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Трубка Супер Протек 18/6мм 2м синяя Energoflex" descr="2790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Сетка в картах ССК-2,5 100х100мм 2кв.м стеклопластиковая" descr="2879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енополистирол Пеноплекс 1180х580х50 0,684кв.м" descr="2925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оллекторная группа Millenium 1&quot; 12 выходов без расходомеров" descr="2925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Шкаф коллекторный наружный ШРНГ-1 652х150х457" descr="2936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Шкаф коллекторный наружный ШРНГ-2 652х150х557" descr="2936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Шкаф коллекторный наружный ШРНГ-3 652х150х707" descr="2936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оллекторная группа STI 1&quot; 2 выхода с расходомерами" descr="2937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оллекторная группа STI 1&quot; 3 выхода с расходомерами" descr="2937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оллекторная группа STI 1&quot; 4 выхода с расходомерами" descr="2937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ллекторная группа STI 1&quot; 5 выходов с расходомерами" descr="2937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ллекторая группа STI 1&quot; 6 выходов с расходомерами" descr="2937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оллекторная группа STI 1&quot; 7 выходов с расходомерами" descr="2938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оллекторная группа STI 1&quot; 8 выходов с расходомерами" descr="2938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ллекторная группа STI 1&quot; 10 выходов с расходомерами" descr="2938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оллекторная группа STI 1&quot; 9 выходов с расходомерами" descr="2938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оллекторная группа STI 1&quot; 11 выходов с расходомерами" descr="2938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оллекторная группа STI 1&quot; 12 выходов с расходомерами" descr="29385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одложка для теплого пола с разметкой ПЛР 3мм 30м2 1,2х25м Izol Garant" descr="29455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одложка для теплого пола с разметкой ПЛР 5мм 30м2 1,2х25м Izol Garant" descr="29456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Маты для теплого пола с ламинацией 22мм 1,2х0,6м Izol Garant" descr="29457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Лента демпферная ДЛ 5мм 50м 100мм Izol Garant" descr="29460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Лента демпферная ДЛ 8мм 25м 100мм Izol Garant" descr="29461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Насосная группа для коллектора STI 130мм без насоса Е011-1" descr="29727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Гидравлический разделительный узел ГРУ 40кВт 2В RISPA" descr="29938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идравлический разделительный узел ГРУ 40кВт 3В RISPA" descr="2993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Гидравлический разделительный узел ГРУ 40кВт 4В RISPA" descr="2994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оллектор модульного типа вертикальный КМВ 60-4В RISPA" descr="29941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оллектор модульного типа вертикальный КМВ 60-5В RISPA" descr="2994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оллектор модульного типа горизонтальный КМГ60-4ВН RISPA" descr="2994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оллектор модульного типа горизонтальный КМГ60-5ВН RISPA" descr="2994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Коллектор модульного типа горизонтальный КМГ60-7ВН RISPA" descr="29946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Коллектор модульного типа горизонтальный КМГ60-3ВН RISPA" descr="2994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ллектор модульного типа горизонтальный КМГ60-7ВУ RISPA" descr="29949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Гидравлический разделительный узел с коллектором ГРУ+КМГ 60 кВт 7ВН RISPA" descr="29952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рубная изоляция 18/6мм 2м красная Izol Garant" descr="2997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Насосная группа для коллектора STI 130мм без насоса Е008-3" descr="30266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Рулонная изоляция ПЛЭ 8мм 18м2 1,2х15м Izol Garant" descr="3119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Рулонная изоляция ПЛЭ 10мм 18м2 1,2х15м Izol Garant" descr="3119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рубка Супер Протек 22/4мм 11м красная Energoflex" descr="3246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Трубка Супер Протек 28/4мм 11м красная Energoflex" descr="32465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Трубка Супер Протек 22/4мм 11м синий Energoflex" descr="32467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Дюбель-крюк двойной для трубы 16-20мм 100шт" descr="32547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Дюбель-крюк одинарый для трубы 16-20мм 100шт" descr="3254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руба сшитый полиэтилен PE-RT 16х2.0 100м Valflex" descr="3262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Труба сшитый полиэтилен PE-RT 16х2.0 200м Valflex" descr="3262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Труба сшитый полиэтилен PE-RT 16х2.0 400м Valflex" descr="3262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Труба сшитый полиэтилен PE-RT 16х2.0 600м Valflex" descr="3262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Труба сшитый полиэтилен РE-Ха 16х2.0 200м EVON Valfex" descr="33812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цевик Евроконус для металлопластиковой трубы 16х3/4 STI" descr="3387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Демпферная лента 8мм (30м*100мм)VRT" descr="34428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04"/>
  <sheetViews>
    <sheetView tabSelected="1" workbookViewId="0" showGridLines="true" showRowColHeaders="1">
      <selection activeCell="A13" sqref="A13:D104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"13980"</f>
        <v>13980</v>
      </c>
      <c r="C15" s="11" t="s">
        <v>13</v>
      </c>
      <c r="D15" s="12">
        <v>6216.0</v>
      </c>
    </row>
    <row r="16" spans="1:4" customHeight="1" ht="130">
      <c r="A16"/>
      <c r="B16" s="10" t="str">
        <f>"13986"</f>
        <v>13986</v>
      </c>
      <c r="C16" s="11" t="s">
        <v>14</v>
      </c>
      <c r="D16" s="12">
        <v>2462.0</v>
      </c>
    </row>
    <row r="17" spans="1:4" customHeight="1" ht="130">
      <c r="A17"/>
      <c r="B17" s="10" t="str">
        <f>"13987"</f>
        <v>13987</v>
      </c>
      <c r="C17" s="11" t="s">
        <v>15</v>
      </c>
      <c r="D17" s="12">
        <v>3000.0</v>
      </c>
    </row>
    <row r="18" spans="1:4" customHeight="1" ht="130">
      <c r="A18"/>
      <c r="B18" s="10" t="str">
        <f>"13988"</f>
        <v>13988</v>
      </c>
      <c r="C18" s="11" t="s">
        <v>16</v>
      </c>
      <c r="D18" s="12">
        <v>3480.0</v>
      </c>
    </row>
    <row r="19" spans="1:4" customHeight="1" ht="130">
      <c r="A19"/>
      <c r="B19" s="10" t="str">
        <f>"13989"</f>
        <v>13989</v>
      </c>
      <c r="C19" s="11" t="s">
        <v>17</v>
      </c>
      <c r="D19" s="12">
        <v>2740.0</v>
      </c>
    </row>
    <row r="20" spans="1:4" customHeight="1" ht="130">
      <c r="A20"/>
      <c r="B20" s="10" t="str">
        <f>"13990"</f>
        <v>13990</v>
      </c>
      <c r="C20" s="11" t="s">
        <v>18</v>
      </c>
      <c r="D20" s="12">
        <v>2700.0</v>
      </c>
    </row>
    <row r="21" spans="1:4" customHeight="1" ht="130">
      <c r="A21"/>
      <c r="B21" s="10" t="str">
        <f>"13991"</f>
        <v>13991</v>
      </c>
      <c r="C21" s="11" t="s">
        <v>19</v>
      </c>
      <c r="D21" s="12">
        <v>110.0</v>
      </c>
    </row>
    <row r="22" spans="1:4" customHeight="1" ht="130">
      <c r="A22"/>
      <c r="B22" s="10" t="str">
        <f>"14012"</f>
        <v>14012</v>
      </c>
      <c r="C22" s="11" t="s">
        <v>20</v>
      </c>
      <c r="D22" s="12">
        <v>1100.0</v>
      </c>
    </row>
    <row r="23" spans="1:4" customHeight="1" ht="130">
      <c r="A23"/>
      <c r="B23" s="10" t="str">
        <f>"16528"</f>
        <v>16528</v>
      </c>
      <c r="C23" s="11" t="s">
        <v>21</v>
      </c>
      <c r="D23" s="12">
        <v>150.0</v>
      </c>
    </row>
    <row r="24" spans="1:4" customHeight="1" ht="130">
      <c r="A24"/>
      <c r="B24" s="10" t="str">
        <f>"18510"</f>
        <v>18510</v>
      </c>
      <c r="C24" s="11" t="s">
        <v>22</v>
      </c>
      <c r="D24" s="12">
        <v>10380.0</v>
      </c>
    </row>
    <row r="25" spans="1:4" customHeight="1" ht="130">
      <c r="A25"/>
      <c r="B25" s="10" t="str">
        <f>"18648"</f>
        <v>18648</v>
      </c>
      <c r="C25" s="11" t="s">
        <v>23</v>
      </c>
      <c r="D25" s="12">
        <v>8400.0</v>
      </c>
    </row>
    <row r="26" spans="1:4" customHeight="1" ht="130">
      <c r="A26"/>
      <c r="B26" s="10" t="str">
        <f>"20563"</f>
        <v>20563</v>
      </c>
      <c r="C26" s="11" t="s">
        <v>24</v>
      </c>
      <c r="D26" s="12">
        <v>110.0</v>
      </c>
    </row>
    <row r="27" spans="1:4" customHeight="1" ht="130">
      <c r="A27"/>
      <c r="B27" s="10" t="str">
        <f>"21328"</f>
        <v>21328</v>
      </c>
      <c r="C27" s="11" t="s">
        <v>25</v>
      </c>
      <c r="D27" s="12">
        <v>30.0</v>
      </c>
    </row>
    <row r="28" spans="1:4" customHeight="1" ht="130">
      <c r="A28"/>
      <c r="B28" s="10" t="str">
        <f>"22473"</f>
        <v>22473</v>
      </c>
      <c r="C28" s="11" t="s">
        <v>26</v>
      </c>
      <c r="D28" s="12">
        <v>7600.0</v>
      </c>
    </row>
    <row r="29" spans="1:4" customHeight="1" ht="130">
      <c r="A29"/>
      <c r="B29" s="10" t="str">
        <f>"22540"</f>
        <v>22540</v>
      </c>
      <c r="C29" s="11" t="s">
        <v>27</v>
      </c>
      <c r="D29" s="12">
        <v>1650.0</v>
      </c>
    </row>
    <row r="30" spans="1:4" customHeight="1" ht="130">
      <c r="A30"/>
      <c r="B30" s="10" t="str">
        <f>"24696"</f>
        <v>24696</v>
      </c>
      <c r="C30" s="11" t="s">
        <v>28</v>
      </c>
      <c r="D30" s="12">
        <v>7000.0</v>
      </c>
    </row>
    <row r="31" spans="1:4" customHeight="1" ht="130">
      <c r="A31"/>
      <c r="B31" s="10" t="str">
        <f>"24858"</f>
        <v>24858</v>
      </c>
      <c r="C31" s="11" t="s">
        <v>29</v>
      </c>
      <c r="D31" s="12">
        <v>11700.0</v>
      </c>
    </row>
    <row r="32" spans="1:4" customHeight="1" ht="130">
      <c r="A32"/>
      <c r="B32" s="10" t="str">
        <f>"25297"</f>
        <v>25297</v>
      </c>
      <c r="C32" s="11" t="s">
        <v>30</v>
      </c>
      <c r="D32" s="12">
        <v>1500.0</v>
      </c>
    </row>
    <row r="33" spans="1:4" customHeight="1" ht="130">
      <c r="A33"/>
      <c r="B33" s="10" t="str">
        <f>"25298"</f>
        <v>25298</v>
      </c>
      <c r="C33" s="11" t="s">
        <v>31</v>
      </c>
      <c r="D33" s="12">
        <v>3860.0</v>
      </c>
    </row>
    <row r="34" spans="1:4" customHeight="1" ht="130">
      <c r="A34"/>
      <c r="B34" s="10" t="str">
        <f>"25299"</f>
        <v>25299</v>
      </c>
      <c r="C34" s="11" t="s">
        <v>32</v>
      </c>
      <c r="D34" s="12">
        <v>4000.0</v>
      </c>
    </row>
    <row r="35" spans="1:4" customHeight="1" ht="130">
      <c r="A35"/>
      <c r="B35" s="10" t="str">
        <f>"25300"</f>
        <v>25300</v>
      </c>
      <c r="C35" s="11" t="s">
        <v>33</v>
      </c>
      <c r="D35" s="12">
        <v>2550.0</v>
      </c>
    </row>
    <row r="36" spans="1:4" customHeight="1" ht="130">
      <c r="A36"/>
      <c r="B36" s="10" t="str">
        <f>"25301"</f>
        <v>25301</v>
      </c>
      <c r="C36" s="11" t="s">
        <v>34</v>
      </c>
      <c r="D36" s="12">
        <v>4200.0</v>
      </c>
    </row>
    <row r="37" spans="1:4" customHeight="1" ht="130">
      <c r="A37"/>
      <c r="B37" s="10" t="str">
        <f>"25302"</f>
        <v>25302</v>
      </c>
      <c r="C37" s="11" t="s">
        <v>35</v>
      </c>
      <c r="D37" s="12">
        <v>3760.0</v>
      </c>
    </row>
    <row r="38" spans="1:4" customHeight="1" ht="130">
      <c r="A38"/>
      <c r="B38" s="10" t="str">
        <f>"25303"</f>
        <v>25303</v>
      </c>
      <c r="C38" s="11" t="s">
        <v>36</v>
      </c>
      <c r="D38" s="12">
        <v>430.0</v>
      </c>
    </row>
    <row r="39" spans="1:4" customHeight="1" ht="130">
      <c r="A39"/>
      <c r="B39" s="10" t="str">
        <f>"25304"</f>
        <v>25304</v>
      </c>
      <c r="C39" s="11" t="s">
        <v>37</v>
      </c>
      <c r="D39" s="12">
        <v>250.0</v>
      </c>
    </row>
    <row r="40" spans="1:4" customHeight="1" ht="130">
      <c r="A40"/>
      <c r="B40" s="10" t="str">
        <f>"25305"</f>
        <v>25305</v>
      </c>
      <c r="C40" s="11" t="s">
        <v>38</v>
      </c>
      <c r="D40" s="12">
        <v>250.0</v>
      </c>
    </row>
    <row r="41" spans="1:4" customHeight="1" ht="130">
      <c r="A41"/>
      <c r="B41" s="10" t="str">
        <f>"25318"</f>
        <v>25318</v>
      </c>
      <c r="C41" s="11" t="s">
        <v>39</v>
      </c>
      <c r="D41" s="12">
        <v>47.0</v>
      </c>
    </row>
    <row r="42" spans="1:4" customHeight="1" ht="130">
      <c r="A42"/>
      <c r="B42" s="10" t="str">
        <f>"25660"</f>
        <v>25660</v>
      </c>
      <c r="C42" s="11" t="s">
        <v>40</v>
      </c>
      <c r="D42" s="12">
        <v>30.0</v>
      </c>
    </row>
    <row r="43" spans="1:4" customHeight="1" ht="130">
      <c r="A43"/>
      <c r="B43" s="10" t="str">
        <f>"25661"</f>
        <v>25661</v>
      </c>
      <c r="C43" s="11" t="s">
        <v>41</v>
      </c>
      <c r="D43" s="12">
        <v>30.0</v>
      </c>
    </row>
    <row r="44" spans="1:4" customHeight="1" ht="130">
      <c r="A44"/>
      <c r="B44" s="10" t="str">
        <f>"26361"</f>
        <v>26361</v>
      </c>
      <c r="C44" s="11" t="s">
        <v>42</v>
      </c>
      <c r="D44" s="12">
        <v>3864.0</v>
      </c>
    </row>
    <row r="45" spans="1:4" customHeight="1" ht="130">
      <c r="A45"/>
      <c r="B45" s="10" t="str">
        <f>"26660"</f>
        <v>26660</v>
      </c>
      <c r="C45" s="11" t="s">
        <v>43</v>
      </c>
      <c r="D45" s="12">
        <v>4872.0</v>
      </c>
    </row>
    <row r="46" spans="1:4" customHeight="1" ht="130">
      <c r="A46"/>
      <c r="B46" s="10" t="str">
        <f>"26694"</f>
        <v>26694</v>
      </c>
      <c r="C46" s="11" t="s">
        <v>44</v>
      </c>
      <c r="D46" s="12">
        <v>4387.0</v>
      </c>
    </row>
    <row r="47" spans="1:4" customHeight="1" ht="130">
      <c r="A47"/>
      <c r="B47" s="10" t="str">
        <f>"26736"</f>
        <v>26736</v>
      </c>
      <c r="C47" s="11" t="s">
        <v>45</v>
      </c>
      <c r="D47" s="12">
        <v>2033.0</v>
      </c>
    </row>
    <row r="48" spans="1:4" customHeight="1" ht="130">
      <c r="A48"/>
      <c r="B48" s="10" t="str">
        <f>"27290"</f>
        <v>27290</v>
      </c>
      <c r="C48" s="11" t="s">
        <v>46</v>
      </c>
      <c r="D48" s="12">
        <v>56.0</v>
      </c>
    </row>
    <row r="49" spans="1:4" customHeight="1" ht="130">
      <c r="A49"/>
      <c r="B49" s="10" t="str">
        <f>"27291"</f>
        <v>27291</v>
      </c>
      <c r="C49" s="11" t="s">
        <v>47</v>
      </c>
      <c r="D49" s="12">
        <v>30.0</v>
      </c>
    </row>
    <row r="50" spans="1:4" customHeight="1" ht="130">
      <c r="A50"/>
      <c r="B50" s="10" t="str">
        <f>"27293"</f>
        <v>27293</v>
      </c>
      <c r="C50" s="11" t="s">
        <v>48</v>
      </c>
      <c r="D50" s="12">
        <v>17.0</v>
      </c>
    </row>
    <row r="51" spans="1:4" customHeight="1" ht="130">
      <c r="A51"/>
      <c r="B51" s="10" t="str">
        <f>"27294"</f>
        <v>27294</v>
      </c>
      <c r="C51" s="11" t="s">
        <v>49</v>
      </c>
      <c r="D51" s="12">
        <v>17.0</v>
      </c>
    </row>
    <row r="52" spans="1:4" customHeight="1" ht="130">
      <c r="A52"/>
      <c r="B52" s="10" t="str">
        <f>"27634"</f>
        <v>27634</v>
      </c>
      <c r="C52" s="11" t="s">
        <v>50</v>
      </c>
      <c r="D52" s="12">
        <v>56.0</v>
      </c>
    </row>
    <row r="53" spans="1:4" customHeight="1" ht="130">
      <c r="A53"/>
      <c r="B53" s="10" t="str">
        <f>"27899"</f>
        <v>27899</v>
      </c>
      <c r="C53" s="11" t="s">
        <v>51</v>
      </c>
      <c r="D53" s="12">
        <v>50.0</v>
      </c>
    </row>
    <row r="54" spans="1:4" customHeight="1" ht="130">
      <c r="A54"/>
      <c r="B54" s="10" t="str">
        <f>"27900"</f>
        <v>27900</v>
      </c>
      <c r="C54" s="11" t="s">
        <v>52</v>
      </c>
      <c r="D54" s="12">
        <v>50.0</v>
      </c>
    </row>
    <row r="55" spans="1:4" customHeight="1" ht="130">
      <c r="A55"/>
      <c r="B55" s="10" t="str">
        <f>"28797"</f>
        <v>28797</v>
      </c>
      <c r="C55" s="11" t="s">
        <v>53</v>
      </c>
      <c r="D55" s="12">
        <v>240.0</v>
      </c>
    </row>
    <row r="56" spans="1:4" customHeight="1" ht="130">
      <c r="A56"/>
      <c r="B56" s="10" t="str">
        <f>"29258"</f>
        <v>29258</v>
      </c>
      <c r="C56" s="11" t="s">
        <v>54</v>
      </c>
      <c r="D56" s="12">
        <v>390.0</v>
      </c>
    </row>
    <row r="57" spans="1:4" customHeight="1" ht="130">
      <c r="A57"/>
      <c r="B57" s="10" t="str">
        <f>"29259"</f>
        <v>29259</v>
      </c>
      <c r="C57" s="11" t="s">
        <v>55</v>
      </c>
      <c r="D57" s="12">
        <v>10700.0</v>
      </c>
    </row>
    <row r="58" spans="1:4" customHeight="1" ht="130">
      <c r="A58"/>
      <c r="B58" s="10" t="str">
        <f>"29360"</f>
        <v>29360</v>
      </c>
      <c r="C58" s="11" t="s">
        <v>56</v>
      </c>
      <c r="D58" s="12">
        <v>2600.0</v>
      </c>
    </row>
    <row r="59" spans="1:4" customHeight="1" ht="130">
      <c r="A59"/>
      <c r="B59" s="10" t="str">
        <f>"29361"</f>
        <v>29361</v>
      </c>
      <c r="C59" s="11" t="s">
        <v>57</v>
      </c>
      <c r="D59" s="12">
        <v>2700.0</v>
      </c>
    </row>
    <row r="60" spans="1:4" customHeight="1" ht="130">
      <c r="A60"/>
      <c r="B60" s="10" t="str">
        <f>"29362"</f>
        <v>29362</v>
      </c>
      <c r="C60" s="11" t="s">
        <v>58</v>
      </c>
      <c r="D60" s="12">
        <v>3610.0</v>
      </c>
    </row>
    <row r="61" spans="1:4" customHeight="1" ht="130">
      <c r="A61"/>
      <c r="B61" s="10" t="str">
        <f>"29375"</f>
        <v>29375</v>
      </c>
      <c r="C61" s="11" t="s">
        <v>59</v>
      </c>
      <c r="D61" s="12">
        <v>3900.0</v>
      </c>
    </row>
    <row r="62" spans="1:4" customHeight="1" ht="130">
      <c r="A62"/>
      <c r="B62" s="10" t="str">
        <f>"29376"</f>
        <v>29376</v>
      </c>
      <c r="C62" s="11" t="s">
        <v>60</v>
      </c>
      <c r="D62" s="12">
        <v>5800.0</v>
      </c>
    </row>
    <row r="63" spans="1:4" customHeight="1" ht="130">
      <c r="A63"/>
      <c r="B63" s="10" t="str">
        <f>"29377"</f>
        <v>29377</v>
      </c>
      <c r="C63" s="11" t="s">
        <v>61</v>
      </c>
      <c r="D63" s="12">
        <v>6390.0</v>
      </c>
    </row>
    <row r="64" spans="1:4" customHeight="1" ht="130">
      <c r="A64"/>
      <c r="B64" s="10" t="str">
        <f>"29378"</f>
        <v>29378</v>
      </c>
      <c r="C64" s="11" t="s">
        <v>62</v>
      </c>
      <c r="D64" s="12">
        <v>8000.0</v>
      </c>
    </row>
    <row r="65" spans="1:4" customHeight="1" ht="130">
      <c r="A65"/>
      <c r="B65" s="10" t="str">
        <f>"29379"</f>
        <v>29379</v>
      </c>
      <c r="C65" s="11" t="s">
        <v>63</v>
      </c>
      <c r="D65" s="12">
        <v>8400.0</v>
      </c>
    </row>
    <row r="66" spans="1:4" customHeight="1" ht="130">
      <c r="A66"/>
      <c r="B66" s="10" t="str">
        <f>"29380"</f>
        <v>29380</v>
      </c>
      <c r="C66" s="11" t="s">
        <v>64</v>
      </c>
      <c r="D66" s="12">
        <v>9500.0</v>
      </c>
    </row>
    <row r="67" spans="1:4" customHeight="1" ht="130">
      <c r="A67"/>
      <c r="B67" s="10" t="str">
        <f>"29381"</f>
        <v>29381</v>
      </c>
      <c r="C67" s="11" t="s">
        <v>65</v>
      </c>
      <c r="D67" s="12">
        <v>10900.0</v>
      </c>
    </row>
    <row r="68" spans="1:4" customHeight="1" ht="130">
      <c r="A68"/>
      <c r="B68" s="10" t="str">
        <f>"29382"</f>
        <v>29382</v>
      </c>
      <c r="C68" s="11" t="s">
        <v>66</v>
      </c>
      <c r="D68" s="12">
        <v>12120.0</v>
      </c>
    </row>
    <row r="69" spans="1:4" customHeight="1" ht="130">
      <c r="A69"/>
      <c r="B69" s="10" t="str">
        <f>"29383"</f>
        <v>29383</v>
      </c>
      <c r="C69" s="11" t="s">
        <v>67</v>
      </c>
      <c r="D69" s="12">
        <v>9422.0</v>
      </c>
    </row>
    <row r="70" spans="1:4" customHeight="1" ht="130">
      <c r="A70"/>
      <c r="B70" s="10" t="str">
        <f>"29384"</f>
        <v>29384</v>
      </c>
      <c r="C70" s="11" t="s">
        <v>68</v>
      </c>
      <c r="D70" s="12">
        <v>10200.0</v>
      </c>
    </row>
    <row r="71" spans="1:4" customHeight="1" ht="130">
      <c r="A71"/>
      <c r="B71" s="10" t="str">
        <f>"29385"</f>
        <v>29385</v>
      </c>
      <c r="C71" s="11" t="s">
        <v>69</v>
      </c>
      <c r="D71" s="12">
        <v>14960.0</v>
      </c>
    </row>
    <row r="72" spans="1:4" customHeight="1" ht="130">
      <c r="A72"/>
      <c r="B72" s="10" t="str">
        <f>"29455"</f>
        <v>29455</v>
      </c>
      <c r="C72" s="11" t="s">
        <v>70</v>
      </c>
      <c r="D72" s="12">
        <v>1675.0</v>
      </c>
    </row>
    <row r="73" spans="1:4" customHeight="1" ht="130">
      <c r="A73"/>
      <c r="B73" s="10" t="str">
        <f>"29456"</f>
        <v>29456</v>
      </c>
      <c r="C73" s="11" t="s">
        <v>71</v>
      </c>
      <c r="D73" s="12">
        <v>1800.0</v>
      </c>
    </row>
    <row r="74" spans="1:4" customHeight="1" ht="130">
      <c r="A74"/>
      <c r="B74" s="10" t="str">
        <f>"29457"</f>
        <v>29457</v>
      </c>
      <c r="C74" s="11" t="s">
        <v>72</v>
      </c>
      <c r="D74" s="12">
        <v>500.0</v>
      </c>
    </row>
    <row r="75" spans="1:4" customHeight="1" ht="130">
      <c r="A75"/>
      <c r="B75" s="10" t="str">
        <f>"29460"</f>
        <v>29460</v>
      </c>
      <c r="C75" s="11" t="s">
        <v>73</v>
      </c>
      <c r="D75" s="12">
        <v>250.0</v>
      </c>
    </row>
    <row r="76" spans="1:4" customHeight="1" ht="130">
      <c r="A76"/>
      <c r="B76" s="10" t="str">
        <f>"29461"</f>
        <v>29461</v>
      </c>
      <c r="C76" s="11" t="s">
        <v>74</v>
      </c>
      <c r="D76" s="12">
        <v>250.0</v>
      </c>
    </row>
    <row r="77" spans="1:4" customHeight="1" ht="130">
      <c r="A77"/>
      <c r="B77" s="10" t="str">
        <f>"29727"</f>
        <v>29727</v>
      </c>
      <c r="C77" s="11" t="s">
        <v>75</v>
      </c>
      <c r="D77" s="12">
        <v>9780.0</v>
      </c>
    </row>
    <row r="78" spans="1:4" customHeight="1" ht="130">
      <c r="A78"/>
      <c r="B78" s="10" t="str">
        <f>"29938"</f>
        <v>29938</v>
      </c>
      <c r="C78" s="11" t="s">
        <v>76</v>
      </c>
      <c r="D78" s="12">
        <v>2556.0</v>
      </c>
    </row>
    <row r="79" spans="1:4" customHeight="1" ht="130">
      <c r="A79"/>
      <c r="B79" s="10" t="str">
        <f>"29939"</f>
        <v>29939</v>
      </c>
      <c r="C79" s="11" t="s">
        <v>77</v>
      </c>
      <c r="D79" s="12">
        <v>3060.0</v>
      </c>
    </row>
    <row r="80" spans="1:4" customHeight="1" ht="130">
      <c r="A80"/>
      <c r="B80" s="10" t="str">
        <f>"29940"</f>
        <v>29940</v>
      </c>
      <c r="C80" s="11" t="s">
        <v>78</v>
      </c>
      <c r="D80" s="12">
        <v>3564.0</v>
      </c>
    </row>
    <row r="81" spans="1:4" customHeight="1" ht="130">
      <c r="A81"/>
      <c r="B81" s="10" t="str">
        <f>"29941"</f>
        <v>29941</v>
      </c>
      <c r="C81" s="11" t="s">
        <v>79</v>
      </c>
      <c r="D81" s="12">
        <v>6140.0</v>
      </c>
    </row>
    <row r="82" spans="1:4" customHeight="1" ht="130">
      <c r="A82"/>
      <c r="B82" s="10" t="str">
        <f>"29942"</f>
        <v>29942</v>
      </c>
      <c r="C82" s="11" t="s">
        <v>80</v>
      </c>
      <c r="D82" s="12">
        <v>7400.0</v>
      </c>
    </row>
    <row r="83" spans="1:4" customHeight="1" ht="130">
      <c r="A83"/>
      <c r="B83" s="10" t="str">
        <f>"29944"</f>
        <v>29944</v>
      </c>
      <c r="C83" s="11" t="s">
        <v>81</v>
      </c>
      <c r="D83" s="12">
        <v>5440.0</v>
      </c>
    </row>
    <row r="84" spans="1:4" customHeight="1" ht="130">
      <c r="A84"/>
      <c r="B84" s="10" t="str">
        <f>"29945"</f>
        <v>29945</v>
      </c>
      <c r="C84" s="11" t="s">
        <v>82</v>
      </c>
      <c r="D84" s="12">
        <v>6420.0</v>
      </c>
    </row>
    <row r="85" spans="1:4" customHeight="1" ht="130">
      <c r="A85"/>
      <c r="B85" s="10" t="str">
        <f>"29946"</f>
        <v>29946</v>
      </c>
      <c r="C85" s="11" t="s">
        <v>83</v>
      </c>
      <c r="D85" s="12">
        <v>9822.0</v>
      </c>
    </row>
    <row r="86" spans="1:4" customHeight="1" ht="130">
      <c r="A86"/>
      <c r="B86" s="10" t="str">
        <f>"29947"</f>
        <v>29947</v>
      </c>
      <c r="C86" s="11" t="s">
        <v>84</v>
      </c>
      <c r="D86" s="12">
        <v>4472.0</v>
      </c>
    </row>
    <row r="87" spans="1:4" customHeight="1" ht="130">
      <c r="A87"/>
      <c r="B87" s="10" t="str">
        <f>"29949"</f>
        <v>29949</v>
      </c>
      <c r="C87" s="11" t="s">
        <v>85</v>
      </c>
      <c r="D87" s="12">
        <v>7116.0</v>
      </c>
    </row>
    <row r="88" spans="1:4" customHeight="1" ht="130">
      <c r="A88"/>
      <c r="B88" s="10" t="str">
        <f>"29952"</f>
        <v>29952</v>
      </c>
      <c r="C88" s="11" t="s">
        <v>86</v>
      </c>
      <c r="D88" s="12">
        <v>11789.0</v>
      </c>
    </row>
    <row r="89" spans="1:4" customHeight="1" ht="130">
      <c r="A89"/>
      <c r="B89" s="10" t="str">
        <f>"29971"</f>
        <v>29971</v>
      </c>
      <c r="C89" s="11" t="s">
        <v>87</v>
      </c>
      <c r="D89" s="12">
        <v>10.0</v>
      </c>
    </row>
    <row r="90" spans="1:4" customHeight="1" ht="130">
      <c r="A90"/>
      <c r="B90" s="10" t="str">
        <f>"30266"</f>
        <v>30266</v>
      </c>
      <c r="C90" s="11" t="s">
        <v>88</v>
      </c>
      <c r="D90" s="12">
        <v>7300.0</v>
      </c>
    </row>
    <row r="91" spans="1:4" customHeight="1" ht="130">
      <c r="A91"/>
      <c r="B91" s="10" t="str">
        <f>"31193"</f>
        <v>31193</v>
      </c>
      <c r="C91" s="11" t="s">
        <v>89</v>
      </c>
      <c r="D91" s="12">
        <v>1500.0</v>
      </c>
    </row>
    <row r="92" spans="1:4" customHeight="1" ht="130">
      <c r="A92"/>
      <c r="B92" s="10" t="str">
        <f>"31194"</f>
        <v>31194</v>
      </c>
      <c r="C92" s="11" t="s">
        <v>90</v>
      </c>
      <c r="D92" s="12">
        <v>1650.0</v>
      </c>
    </row>
    <row r="93" spans="1:4" customHeight="1" ht="130">
      <c r="A93"/>
      <c r="B93" s="10" t="str">
        <f>"32464"</f>
        <v>32464</v>
      </c>
      <c r="C93" s="11" t="s">
        <v>91</v>
      </c>
      <c r="D93" s="12">
        <v>265.0</v>
      </c>
    </row>
    <row r="94" spans="1:4" customHeight="1" ht="130">
      <c r="A94"/>
      <c r="B94" s="10" t="str">
        <f>"32465"</f>
        <v>32465</v>
      </c>
      <c r="C94" s="11" t="s">
        <v>92</v>
      </c>
      <c r="D94" s="12">
        <v>345.0</v>
      </c>
    </row>
    <row r="95" spans="1:4" customHeight="1" ht="130">
      <c r="A95"/>
      <c r="B95" s="10" t="str">
        <f>"32467"</f>
        <v>32467</v>
      </c>
      <c r="C95" s="11" t="s">
        <v>93</v>
      </c>
      <c r="D95" s="12">
        <v>265.0</v>
      </c>
    </row>
    <row r="96" spans="1:4" customHeight="1" ht="130">
      <c r="A96"/>
      <c r="B96" s="10" t="str">
        <f>"32547"</f>
        <v>32547</v>
      </c>
      <c r="C96" s="11" t="s">
        <v>94</v>
      </c>
      <c r="D96" s="12">
        <v>700.0</v>
      </c>
    </row>
    <row r="97" spans="1:4" customHeight="1" ht="130">
      <c r="A97"/>
      <c r="B97" s="10" t="str">
        <f>"32548"</f>
        <v>32548</v>
      </c>
      <c r="C97" s="11" t="s">
        <v>95</v>
      </c>
      <c r="D97" s="12">
        <v>600.0</v>
      </c>
    </row>
    <row r="98" spans="1:4" customHeight="1" ht="130">
      <c r="A98"/>
      <c r="B98" s="10" t="str">
        <f>"32625"</f>
        <v>32625</v>
      </c>
      <c r="C98" s="11" t="s">
        <v>96</v>
      </c>
      <c r="D98" s="12">
        <v>30.0</v>
      </c>
    </row>
    <row r="99" spans="1:4" customHeight="1" ht="130">
      <c r="A99"/>
      <c r="B99" s="10" t="str">
        <f>"32626"</f>
        <v>32626</v>
      </c>
      <c r="C99" s="11" t="s">
        <v>97</v>
      </c>
      <c r="D99" s="12">
        <v>30.0</v>
      </c>
    </row>
    <row r="100" spans="1:4" customHeight="1" ht="130">
      <c r="A100"/>
      <c r="B100" s="10" t="str">
        <f>"32627"</f>
        <v>32627</v>
      </c>
      <c r="C100" s="11" t="s">
        <v>98</v>
      </c>
      <c r="D100" s="12">
        <v>30.0</v>
      </c>
    </row>
    <row r="101" spans="1:4" customHeight="1" ht="130">
      <c r="A101"/>
      <c r="B101" s="10" t="str">
        <f>"32628"</f>
        <v>32628</v>
      </c>
      <c r="C101" s="11" t="s">
        <v>99</v>
      </c>
      <c r="D101" s="12">
        <v>30.0</v>
      </c>
    </row>
    <row r="102" spans="1:4" customHeight="1" ht="130">
      <c r="A102"/>
      <c r="B102" s="10" t="str">
        <f>"33812"</f>
        <v>33812</v>
      </c>
      <c r="C102" s="11" t="s">
        <v>100</v>
      </c>
      <c r="D102" s="12">
        <v>56.0</v>
      </c>
    </row>
    <row r="103" spans="1:4" customHeight="1" ht="130">
      <c r="A103"/>
      <c r="B103" s="10" t="str">
        <f>"33874"</f>
        <v>33874</v>
      </c>
      <c r="C103" s="11" t="s">
        <v>101</v>
      </c>
      <c r="D103" s="12">
        <v>110.0</v>
      </c>
    </row>
    <row r="104" spans="1:4" customHeight="1" ht="130">
      <c r="A104"/>
      <c r="B104" s="10" t="str">
        <f>"34428"</f>
        <v>34428</v>
      </c>
      <c r="C104" s="11" t="s">
        <v>102</v>
      </c>
      <c r="D104" s="12">
        <v>380.0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