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<sst xmlns="http://schemas.openxmlformats.org/spreadsheetml/2006/main" uniqueCount="234">
  <si>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</si>
  <si>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</si>
  <si>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</si>
  <si>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</si>
  <si>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</si>
  <si>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</si>
  <si>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</si>
  <si>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</si>
  <si>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</si>
  <si>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</si>
  <si>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</si>
  <si>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</si>
  <si>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</si>
  <si>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Система САКЗ МК-2-1   DN20 бытовая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</si>
  <si>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</si>
  <si>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</si>
  <si>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</si>
  <si>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</si>
  <si>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</si>
  <si>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</si>
  <si>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</si>
  <si>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</si>
  <si>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</si>
  <si>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</si>
  <si>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</si>
  <si>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</si>
  <si>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</si>
  <si>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</si>
  <si>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</si>
  <si>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</si>
  <si>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</si>
  <si>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</si>
  <si>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</si>
  <si>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</si>
  <si>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</si>
  <si>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</si>
  <si>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</si>
  <si>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</si>
  <si>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</si>
  <si>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</si>
  <si>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</si>
  <si>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</si>
  <si>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</si>
  <si>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</si>
  <si>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</si>
  <si>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</si>
  <si>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</si>
  <si>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</si>
  <si>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</si>
  <si>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</si>
  <si>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</si>
  <si>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</si>
  <si>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</si>
  <si>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</si>
  <si>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ТУРБО 2408(для 220гр)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</si>
  <si>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</si>
  <si>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</si>
  <si>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</si>
  <si>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</si>
  <si>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</si>
  <si>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</si>
  <si>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</si>
  <si>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</si>
  <si>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</si>
  <si>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</si>
  <si>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</si>
  <si>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</si>
  <si>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</si>
  <si>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</si>
  <si>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</si>
  <si>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</si>
  <si>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</si>
  <si>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</si>
  <si>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</si>
  <si>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</si>
  <si>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</si>
  <si>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</si>
  <si>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</si>
  <si>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</si>
  <si>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</si>
  <si>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</si>
  <si>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</si>
  <si>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</si>
  <si>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</si>
  <si>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</si>
  <si>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</si>
  <si>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</si>
  <si>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</si>
  <si>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</si>
  <si>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</si>
  <si>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</si>
  <si>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</si>
  <si>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</si>
  <si>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</si>
  <si>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</si>
  <si>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</si>
  <si>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</si>
  <si>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</si>
  <si>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</si>
  <si>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</si>
  <si>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</si>
  <si>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</si>
  <si>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</si>
  <si>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МК-2-1 DN15 бытовая</t>
  </si>
  <si>
    <t>Система САКЗ МК-2-1 DN20 клапан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</si>
  <si>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</si>
  <si>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</si>
  <si>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</si>
  <si>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</si>
  <si>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</si>
  <si>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</si>
  <si>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</si>
  <si>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</si>
  <si>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</si>
  <si>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</si>
  <si>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</si>
  <si>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</si>
  <si>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</si>
  <si>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</si>
  <si>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</si>
  <si>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</si>
  <si>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</si>
  <si>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</si>
  <si>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</si>
  <si>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</si>
  <si>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</si>
  <si>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</si>
  <si>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</si>
  <si>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</si>
  <si>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</si>
  <si>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</si>
  <si>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</si>
  <si>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</si>
  <si>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</si>
  <si>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</si>
  <si>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</si>
  <si>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Регулятор пропановый БПО-5 мини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</si>
  <si>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</si>
  <si>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</si>
  <si>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</si>
  <si>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</si>
  <si>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</si>
  <si>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</si>
  <si>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</si>
  <si>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</si>
  <si>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</si>
  <si>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</si>
  <si>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</si>
  <si>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</si>
  <si>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</si>
  <si>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</si>
  <si>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</si>
  <si>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</si>
  <si>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</si>
  <si>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</si>
  <si>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</si>
  <si>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</si>
  <si>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</si>
  <si>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</si>
  <si>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</si>
  <si>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</si>
  <si>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</si>
  <si>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</si>
  <si>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</si>
  <si>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</si>
  <si>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</si>
  <si>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</si>
  <si>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</si>
  <si>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</si>
  <si>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</si>
  <si>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</si>
  <si>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</si>
  <si>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</si>
  <si>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</si>
  <si>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</si>
  <si>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</si>
  <si>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</si>
  <si>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</si>
  <si>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</si>
  <si>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</si>
  <si>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</si>
  <si>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</si>
  <si>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</si>
  <si>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</si>
  <si>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</si>
  <si>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</si>
  <si>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</si>
  <si>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</si>
  <si>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</si>
  <si>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</si>
  <si>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</si>
  <si>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</si>
  <si>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</si>
  <si>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</si>
  <si>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</si>
  <si>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</si>
  <si>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</si>
  <si>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</si>
  <si>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</si>
  <si>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</si>
  <si>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</si>
  <si>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</si>
  <si>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</si>
  <si>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</si>
  <si>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</si>
  <si>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</si>
  <si>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</si>
  <si>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</si>
  <si>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</si>
  <si>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</si>
  <si>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</si>
  <si>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</si>
  <si>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</si>
  <si>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</si>
  <si>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</si>
  <si>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</si>
  <si>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</si>
  <si>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</si>
  <si>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</si>
  <si>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</si>
  <si>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</si>
  <si>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</si>
  <si>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</si>
  <si>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</si>
  <si>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АГУ-Т-Э-9 TGV на Мимакс КСГ-7</t>
  </si>
  <si>
    <t>Горелка газовая Мимакс АГУ-Т-Э-12,5 TGV на Мимакс КСГ-1</t>
  </si>
  <si>
    <t>Горелка газовая Мимакс АГУ-Т-Э-15 TGV на Мимакс КСГ-12</t>
  </si>
  <si>
    <t>Горелка газовая Мимакс АГУ-Т-Э-20 TGV на Мимакс КСГ-16</t>
  </si>
  <si>
    <t>Горелка газовая Мимакс АГУ-Т-Э-23 TGV на Мимакс КСГ-20</t>
  </si>
  <si>
    <t>Обогреватель инфракрасный газовый 2000 aeroheat</t>
  </si>
  <si>
    <t>Обогреватель инфракрасный газовый 3000 aerohaet</t>
  </si>
  <si>
    <t>Горелка "ГИИ-2,3" Саво</t>
  </si>
  <si>
    <t>Горелка газовая Вега ГГУ-12 Пламя</t>
  </si>
  <si>
    <t>Горелка "ГИИ-2,9" Саво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</si>
</sst>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9.png"/><Relationship Id="rId2" Type="http://schemas.openxmlformats.org/officeDocument/2006/relationships/image" Target="../media/sistema_sakz_mk_2_1a_dn20_01_klapan_kzeug_b_bytovaya440.jpg"/><Relationship Id="rId3" Type="http://schemas.openxmlformats.org/officeDocument/2006/relationships/image" Target="../media/ventil_vb_2_dlya_gazovogo_ballona_tsvetlit441.jpg"/><Relationship Id="rId4" Type="http://schemas.openxmlformats.org/officeDocument/2006/relationships/image" Target="../media/regulyator_davleniya_szhizhennogo_gaza_rdsg_1_2_na_ballon442.jpg"/><Relationship Id="rId5" Type="http://schemas.openxmlformats.org/officeDocument/2006/relationships/image" Target="../media/gorelka_gazovaya_ugolek_ugop_p_16_taganrog_klapan_po_tsentru443.jpg"/><Relationship Id="rId6" Type="http://schemas.openxmlformats.org/officeDocument/2006/relationships/image" Target="../media/gorelka_gazovaya_mimaks_agu_t_m_13_na_konord_ksg_12444.jpg"/><Relationship Id="rId7" Type="http://schemas.openxmlformats.org/officeDocument/2006/relationships/image" Target="../media/gorelka_gazovaya_mimaks_agu_t_m_20_na_don_16445.jpg"/><Relationship Id="rId8" Type="http://schemas.openxmlformats.org/officeDocument/2006/relationships/image" Target="../media/gorelka_gazovaya_mimaks_agu_t_m_23_na_don_20446.jpg"/><Relationship Id="rId9" Type="http://schemas.openxmlformats.org/officeDocument/2006/relationships/image" Target="../media/gorelka_gazovaya_mimaks_agu_t_m_35_na_don_31447.jpg"/><Relationship Id="rId10" Type="http://schemas.openxmlformats.org/officeDocument/2006/relationships/image" Target="../media/gorelka_gazovaya_mimaks_agu_tm_15tv_na_mimaks_kstg_12448.jpg"/><Relationship Id="rId11" Type="http://schemas.openxmlformats.org/officeDocument/2006/relationships/image" Target="../media/gorelka_gazovaya_mimaks_agu_tm_20tv_na_mimaks_kstg_16449.jpg"/><Relationship Id="rId12" Type="http://schemas.openxmlformats.org/officeDocument/2006/relationships/image" Target="../media/gorelka_gazovaya_mimaks_agu_tm_23tv_na_mimaks_kstg_20450.jpg"/><Relationship Id="rId13" Type="http://schemas.openxmlformats.org/officeDocument/2006/relationships/image" Target="../media/gorelka_gazovaya_mimaks_agu_tm_35tv_na_mimaks_kstg_31451.jpg"/><Relationship Id="rId14" Type="http://schemas.openxmlformats.org/officeDocument/2006/relationships/image" Target="../media/gorelka_gazovaya_mimaks_agu_tm_45tv_na_mimaks_kstg_40452.jpg"/><Relationship Id="rId15" Type="http://schemas.openxmlformats.org/officeDocument/2006/relationships/image" Target="../media/gorelka_gazovaya_plamya_ug_20_4_36_avtomatika_arbat453.jpg"/><Relationship Id="rId16" Type="http://schemas.openxmlformats.org/officeDocument/2006/relationships/image" Target="../media/gorelka_gazovaya_plamya_ug_29_04_36_avtomatika_arbat454.jpg"/><Relationship Id="rId17" Type="http://schemas.openxmlformats.org/officeDocument/2006/relationships/image" Target="../media/gorelka_gazovaya_mimaks_agu_t_e_9ir_sit_na_mimaks_7455.jpg"/><Relationship Id="rId18" Type="http://schemas.openxmlformats.org/officeDocument/2006/relationships/image" Target="../media/gorelka_gazovaya_mimaks_agu_t_e_20ir_sit_na_mimaks_16456.jpg"/><Relationship Id="rId19" Type="http://schemas.openxmlformats.org/officeDocument/2006/relationships/image" Target="../media/gorelka_gazovaya_mimaks_agu_t_e_15ir_sit_na_mimaks_12_5457.jpg"/><Relationship Id="rId20" Type="http://schemas.openxmlformats.org/officeDocument/2006/relationships/image" Target="../media/gorelka_gazovaya_ugolek_ugop_p_16_taganrog_klapan_sprava458.jpg"/><Relationship Id="rId21" Type="http://schemas.openxmlformats.org/officeDocument/2006/relationships/image" Target="../media/gorelka_gazovaya_mimaks_agu_t_e_23ir_sit_na_mimaks_20459.jpg"/><Relationship Id="rId22" Type="http://schemas.openxmlformats.org/officeDocument/2006/relationships/image" Target="../media/gorelka_gazovaya_mimaks_agu_tm_15m_na_mimaks_ksg_12460.jpg"/><Relationship Id="rId23" Type="http://schemas.openxmlformats.org/officeDocument/2006/relationships/image" Target="../media/gorelka_gazovaya_dlya_tsangovogo_ballona_g_2461.jpg"/><Relationship Id="rId24" Type="http://schemas.openxmlformats.org/officeDocument/2006/relationships/image" Target="../media/gorelka_pezo_dlya_tsangovogo_ballona_g_109462.jpg"/><Relationship Id="rId25" Type="http://schemas.openxmlformats.org/officeDocument/2006/relationships/image" Target="../media/gorelka_gazovaya_plamya_ug_20_10_35_avtomatika_tgv463.jpg"/><Relationship Id="rId26" Type="http://schemas.openxmlformats.org/officeDocument/2006/relationships/image" Target="../media/gorelka_gazovaya_keber_ug_9_4_04_arbat464.jpg"/><Relationship Id="rId27" Type="http://schemas.openxmlformats.org/officeDocument/2006/relationships/image" Target="../media/gorelka_gazovaya_keber_ug_12_4_04_arbat465.jpg"/><Relationship Id="rId28" Type="http://schemas.openxmlformats.org/officeDocument/2006/relationships/image" Target="../media/gorelka_gazovaya_keber_ug_15_4_04_arbat466.jpg"/><Relationship Id="rId29" Type="http://schemas.openxmlformats.org/officeDocument/2006/relationships/image" Target="../media/gorelka_gazovaya_keber_ug_19_4_04_arbat467.jpg"/><Relationship Id="rId30" Type="http://schemas.openxmlformats.org/officeDocument/2006/relationships/image" Target="../media/gorelka_gazovaya_keber_ug_23_4_04_arbat468.jpg"/><Relationship Id="rId31" Type="http://schemas.openxmlformats.org/officeDocument/2006/relationships/image" Target="../media/gorelka_gazovaya_keber_ug_35_4_30_arbat469.jpg"/><Relationship Id="rId32" Type="http://schemas.openxmlformats.org/officeDocument/2006/relationships/image" Target="../media/gorelka_gazovaya_keber_ug_12_3_20_sit470.jpg"/><Relationship Id="rId33" Type="http://schemas.openxmlformats.org/officeDocument/2006/relationships/image" Target="../media/gorelka_gazovaya_keber_ug_15_3_20_sit471.jpg"/><Relationship Id="rId34" Type="http://schemas.openxmlformats.org/officeDocument/2006/relationships/image" Target="../media/gorelka_gazovaya_keber_ug_19_3_20_sit472.jpg"/><Relationship Id="rId35" Type="http://schemas.openxmlformats.org/officeDocument/2006/relationships/image" Target="../media/gorelka_gazovaya_mimaks_agu_t_e_12_5ir_sit_na_mimaks_10473.jpg"/><Relationship Id="rId36" Type="http://schemas.openxmlformats.org/officeDocument/2006/relationships/image" Target="../media/gorelka_gazovaya_keber_ug_9_3_20_sit474.jpg"/><Relationship Id="rId37" Type="http://schemas.openxmlformats.org/officeDocument/2006/relationships/image" Target="../media/gorelka_gazovaya_keber_ug_23_3_20_sit475.jpg"/><Relationship Id="rId38" Type="http://schemas.openxmlformats.org/officeDocument/2006/relationships/image" Target="../media/gorelka_gazovaya_mimaks_agu_tm_11_6m_na_mimaks_ksg_10476.jpg"/><Relationship Id="rId39" Type="http://schemas.openxmlformats.org/officeDocument/2006/relationships/image" Target="../media/gorelka_gazovaya_ugolek_ugop_p_16_taganrog_klapan_sleva477.jpg"/><Relationship Id="rId40" Type="http://schemas.openxmlformats.org/officeDocument/2006/relationships/image" Target="../media/000050000000000003_1478.jpg"/><Relationship Id="rId41" Type="http://schemas.openxmlformats.org/officeDocument/2006/relationships/image" Target="../media/gorelka_gazovaya_mimaks_agu_tm_20m_na_mimaks_ksg_16479.jpg"/><Relationship Id="rId42" Type="http://schemas.openxmlformats.org/officeDocument/2006/relationships/image" Target="../media/gorelka_gazovaya_mimaks_agu_tm_23m_na_mimaks_ksg_20480.jpg"/><Relationship Id="rId43" Type="http://schemas.openxmlformats.org/officeDocument/2006/relationships/image" Target="../media/gorelka_gazovaya_dlya_tsangovogo_ballona_g_12_uzkoe_soplo481.jpg"/><Relationship Id="rId44" Type="http://schemas.openxmlformats.org/officeDocument/2006/relationships/image" Target="../media/gorelka_gazovaya_vega_ggu_12_5_standart482.jpg"/><Relationship Id="rId45" Type="http://schemas.openxmlformats.org/officeDocument/2006/relationships/image" Target="../media/gorelka_gazovaya_vega_ggu_15_standart483.jpg"/><Relationship Id="rId46" Type="http://schemas.openxmlformats.org/officeDocument/2006/relationships/image" Target="../media/gorelka_gazovaya_vega_ggu_20_standart484.jpg"/><Relationship Id="rId47" Type="http://schemas.openxmlformats.org/officeDocument/2006/relationships/image" Target="../media/gorelka_gazovaya_vega_ggu_10_komfort485.jpg"/><Relationship Id="rId48" Type="http://schemas.openxmlformats.org/officeDocument/2006/relationships/image" Target="../media/gorelka_gazovaya_vega_ggu_12_5_komfort486.jpg"/><Relationship Id="rId49" Type="http://schemas.openxmlformats.org/officeDocument/2006/relationships/image" Target="../media/gorelka_gazovaya_vega_ggu_15_komfort487.jpg"/><Relationship Id="rId50" Type="http://schemas.openxmlformats.org/officeDocument/2006/relationships/image" Target="../media/gorelka_gazovaya_vega_ggu_20_komfort488.jpg"/><Relationship Id="rId51" Type="http://schemas.openxmlformats.org/officeDocument/2006/relationships/image" Target="../media/gorelka_pezo_dlya_tsangovogo_ballona_g_900489.jpg"/><Relationship Id="rId52" Type="http://schemas.openxmlformats.org/officeDocument/2006/relationships/image" Target="../media/gorelka_gazovaya_vega_ggu_15_plamya490.jpg"/><Relationship Id="rId53" Type="http://schemas.openxmlformats.org/officeDocument/2006/relationships/image" Target="../media/gorelka_gazovaya_vega_ggu_20_plamya491.jpg"/><Relationship Id="rId54" Type="http://schemas.openxmlformats.org/officeDocument/2006/relationships/image" Target="../media/gorelka_gazovaya_vega_ggu_15_aguk_2t492.jpg"/><Relationship Id="rId55" Type="http://schemas.openxmlformats.org/officeDocument/2006/relationships/image" Target="../media/gorelka_gazovaya_vega_ggu_20_aguk_2t493.jpg"/><Relationship Id="rId56" Type="http://schemas.openxmlformats.org/officeDocument/2006/relationships/image" Target="../media/gorelka_gazovaya_mimaks_agu_t_m_45_na_don_40494.jpg"/><Relationship Id="rId57" Type="http://schemas.openxmlformats.org/officeDocument/2006/relationships/image" Target="../media/gorelka_gazovaya_vega_ggu_24_aguk_2t495.jpg"/><Relationship Id="rId58" Type="http://schemas.openxmlformats.org/officeDocument/2006/relationships/image" Target="../media/gorelka_gazovaya_vega_ggu_32_aguk_2t496.jpg"/><Relationship Id="rId59" Type="http://schemas.openxmlformats.org/officeDocument/2006/relationships/image" Target="../media/gorelka_pezo_dlya_tsangovogo_ballona_g_18497.jpg"/><Relationship Id="rId60" Type="http://schemas.openxmlformats.org/officeDocument/2006/relationships/image" Target="../media/gorelka_gazovaya_mimaks_agu_tm_9m_na_mimaks_ksg_7498.jpg"/><Relationship Id="rId61" Type="http://schemas.openxmlformats.org/officeDocument/2006/relationships/image" Target="../media/gorelka_gazovaya_mimaks_agu_tm_28tv_na_mimaks_kstg_25499.jpg"/><Relationship Id="rId62" Type="http://schemas.openxmlformats.org/officeDocument/2006/relationships/image" Target="../media/gorelka_gazovaya_keber_ug_19_3_54_sit500.jpg"/><Relationship Id="rId63" Type="http://schemas.openxmlformats.org/officeDocument/2006/relationships/image" Target="../media/gorelka_gazovaya_keber_ug_29_9_00_sit501.jpg"/><Relationship Id="rId64" Type="http://schemas.openxmlformats.org/officeDocument/2006/relationships/image" Target="../media/gorelka_gazovaya_keber_ug_15_3_54_sit502.jpg"/><Relationship Id="rId65" Type="http://schemas.openxmlformats.org/officeDocument/2006/relationships/image" Target="../media/gorelka_gazovaya_vega_2_ggu_12_5_sektsionnaya_pod_szhizhennyy_gaz503.png"/><Relationship Id="rId66" Type="http://schemas.openxmlformats.org/officeDocument/2006/relationships/image" Target="../media/gorelka_krovelnaya_70_sm_s_kranom504.jpg"/><Relationship Id="rId67" Type="http://schemas.openxmlformats.org/officeDocument/2006/relationships/image" Target="../media/gorelka_gazovaya_plamya_ug_20_3_37_avtomatika_sit505.jpg"/><Relationship Id="rId68" Type="http://schemas.openxmlformats.org/officeDocument/2006/relationships/image" Target="../media/gorelka_gazovaya_keber_ug_15_4_59_arbat506.jpg"/><Relationship Id="rId69" Type="http://schemas.openxmlformats.org/officeDocument/2006/relationships/image" Target="../media/gorelka_gazovaya_keber_ug_23_4_59_arbat507.jpg"/><Relationship Id="rId70" Type="http://schemas.openxmlformats.org/officeDocument/2006/relationships/image" Target="../media/gorelka_gazovaya_keber_ug_12_3_54_sit508.jpg"/><Relationship Id="rId71" Type="http://schemas.openxmlformats.org/officeDocument/2006/relationships/image" Target="../media/000050000000000007_1509.jpg"/><Relationship Id="rId72" Type="http://schemas.openxmlformats.org/officeDocument/2006/relationships/image" Target="../media/gorelka_gazovaya_vega_ggu_16_sektsionnaya510.jpg"/><Relationship Id="rId73" Type="http://schemas.openxmlformats.org/officeDocument/2006/relationships/image" Target="../media/gorelka_gazovaya_vega_ggu_20_sektsionnaya511.jpg"/><Relationship Id="rId74" Type="http://schemas.openxmlformats.org/officeDocument/2006/relationships/image" Target="../media/gorelka_gazovaya_vega_ggu_24_sektsionnaya512.jpg"/><Relationship Id="rId75" Type="http://schemas.openxmlformats.org/officeDocument/2006/relationships/image" Target="../media/gorelka_gazovaya_ugop_ign_16_p_klapan_po_tsentru513.jpg"/><Relationship Id="rId76" Type="http://schemas.openxmlformats.org/officeDocument/2006/relationships/image" Target="../media/000140000000002002_1514.jpg"/><Relationship Id="rId77" Type="http://schemas.openxmlformats.org/officeDocument/2006/relationships/image" Target="../media/ballon_propanovyy_5_litrov515.jpg"/><Relationship Id="rId78" Type="http://schemas.openxmlformats.org/officeDocument/2006/relationships/image" Target="../media/ballon_propanovyy_12_litrov516.jpg"/><Relationship Id="rId79" Type="http://schemas.openxmlformats.org/officeDocument/2006/relationships/image" Target="../media/ballon_propanovyy_27_litrov517.jpg"/><Relationship Id="rId80" Type="http://schemas.openxmlformats.org/officeDocument/2006/relationships/image" Target="../media/ballon_propanovyy_50_litrov518.jpg"/><Relationship Id="rId81" Type="http://schemas.openxmlformats.org/officeDocument/2006/relationships/image" Target="../media/ballon_gazovyy_220g_vsesezonnyy_tsangovyy519.jpg"/><Relationship Id="rId82" Type="http://schemas.openxmlformats.org/officeDocument/2006/relationships/image" Target="../media/signalizator_zagazovannosti_sikz_15520.jpg"/><Relationship Id="rId83" Type="http://schemas.openxmlformats.org/officeDocument/2006/relationships/image" Target="../media/signalizator_zagazovannosti_sikz_20521.jpg"/><Relationship Id="rId84" Type="http://schemas.openxmlformats.org/officeDocument/2006/relationships/image" Target="../media/signalizator_zagazovannosti_sikz_25522.jpg"/><Relationship Id="rId85" Type="http://schemas.openxmlformats.org/officeDocument/2006/relationships/image" Target="../media/signalizator_zagazovannosti_sikz_32523.jpg"/><Relationship Id="rId86" Type="http://schemas.openxmlformats.org/officeDocument/2006/relationships/image" Target="../media/sistema_sakz_mk_1_1a_du_25_bytovaya524.jpg"/><Relationship Id="rId87" Type="http://schemas.openxmlformats.org/officeDocument/2006/relationships/image" Target="../media/izoliruyushchiy_sgon_is_15525.jpg"/><Relationship Id="rId88" Type="http://schemas.openxmlformats.org/officeDocument/2006/relationships/image" Target="../media/izoliruyushchiy_sgon_is_20526.jpg"/><Relationship Id="rId89" Type="http://schemas.openxmlformats.org/officeDocument/2006/relationships/image" Target="../media/izoliruyushchiy_sgon_is_25527.jpg"/><Relationship Id="rId90" Type="http://schemas.openxmlformats.org/officeDocument/2006/relationships/image" Target="../media/izoliruyushchiy_sgon_is_40528.jpg"/><Relationship Id="rId91" Type="http://schemas.openxmlformats.org/officeDocument/2006/relationships/image" Target="../media/izoliruyushchiy_sgon_is_50529.jpg"/><Relationship Id="rId92" Type="http://schemas.openxmlformats.org/officeDocument/2006/relationships/image" Target="../media/sistema_sakz_mk_2_1a_du_15_klapan_kzeug_a_bytovaya530.jpg"/><Relationship Id="rId93" Type="http://schemas.openxmlformats.org/officeDocument/2006/relationships/image" Target="../media/sistema_sakz_mk_2_1a_dn20_klapan_kzeug_a_bytovaya531.jpg"/><Relationship Id="rId94" Type="http://schemas.openxmlformats.org/officeDocument/2006/relationships/image" Target="../media/000050000006020250_1532.jpg"/><Relationship Id="rId95" Type="http://schemas.openxmlformats.org/officeDocument/2006/relationships/image" Target="../media/sistema_sakz_mk_2_1_du_32_bytovaya533.jpg"/><Relationship Id="rId96" Type="http://schemas.openxmlformats.org/officeDocument/2006/relationships/image" Target="../media/sistema_sakz_mk_2_1_dn40_bytovaya534.jpg"/><Relationship Id="rId97" Type="http://schemas.openxmlformats.org/officeDocument/2006/relationships/image" Target="../media/sistema_sakz_mk_2_1_dn50_bytovaya535.jpg"/><Relationship Id="rId98" Type="http://schemas.openxmlformats.org/officeDocument/2006/relationships/image" Target="../media/signalizator_goryuchikh_gazov_sgg_10b_analitpribor536.jpg"/><Relationship Id="rId99" Type="http://schemas.openxmlformats.org/officeDocument/2006/relationships/image" Target="../media/signalizator_goryuchikh_gazov_sgg_6m_analitpribor537.jpg"/><Relationship Id="rId100" Type="http://schemas.openxmlformats.org/officeDocument/2006/relationships/image" Target="../media/signalizator_oksida_ugleroda_sou_1_analitpribor538.jpg"/><Relationship Id="rId101" Type="http://schemas.openxmlformats.org/officeDocument/2006/relationships/image" Target="../media/klapan_elektromagnitnyy_gazovyy_keg_9720_1_2_du_15_n_voltnyy_analitpribor539.jpg"/><Relationship Id="rId102" Type="http://schemas.openxmlformats.org/officeDocument/2006/relationships/image" Target="../media/klapan_elektromagnitnyy_gazovyy_keg_9720_3_4_du_20_n_voltnyy_analitpribor540.jpg"/><Relationship Id="rId103" Type="http://schemas.openxmlformats.org/officeDocument/2006/relationships/image" Target="../media/klapan_elektromagnitnyy_gazovyy_keg_9720_3_4_du_20_220v_analitpribor541.jpg"/><Relationship Id="rId104" Type="http://schemas.openxmlformats.org/officeDocument/2006/relationships/image" Target="../media/klapan_gazovyy_elektromagnitnyy_keg_9720_1_du_25_n_voltnyy_analitpribor542.jpg"/><Relationship Id="rId105" Type="http://schemas.openxmlformats.org/officeDocument/2006/relationships/image" Target="../media/klapan_elektromagnitnyy_keg_9720_1_du_25_220v_analitpribor543.jpg"/><Relationship Id="rId106" Type="http://schemas.openxmlformats.org/officeDocument/2006/relationships/image" Target="../media/klapan_elektromagnitnyy_gazovyy_keg_9720_1_1_4_du_32_n_voltnyy_analitpribor544.jpg"/><Relationship Id="rId107" Type="http://schemas.openxmlformats.org/officeDocument/2006/relationships/image" Target="../media/klapan_elektromagnitnyy_gazovyy_keg_9720_1_1_4_du_32_220v_analitpribor545.jpg"/><Relationship Id="rId108" Type="http://schemas.openxmlformats.org/officeDocument/2006/relationships/image" Target="../media/klapan_elektromagnitnyy_gazovyy_keg_9720_1_1_2_du_40_220v_analitpribor546.jpg"/><Relationship Id="rId109" Type="http://schemas.openxmlformats.org/officeDocument/2006/relationships/image" Target="../media/klapan_elektromagnitnyy_gazovyy_keg_9720_2_du_50_220v_analitpribor547.jpg"/><Relationship Id="rId110" Type="http://schemas.openxmlformats.org/officeDocument/2006/relationships/image" Target="../media/klapan_termozapornyy_astin_du_15548.jpg"/><Relationship Id="rId111" Type="http://schemas.openxmlformats.org/officeDocument/2006/relationships/image" Target="../media/klapan_termozapornyy_astin_du_20549.jpg"/><Relationship Id="rId112" Type="http://schemas.openxmlformats.org/officeDocument/2006/relationships/image" Target="../media/klapan_termozapornyy_astin_du_25550.jpg"/><Relationship Id="rId113" Type="http://schemas.openxmlformats.org/officeDocument/2006/relationships/image" Target="../media/klapan_termozapornyy_astin_du_32551.jpg"/><Relationship Id="rId114" Type="http://schemas.openxmlformats.org/officeDocument/2006/relationships/image" Target="../media/klapan_termozapornyy_astin_du_50552.jpg"/><Relationship Id="rId115" Type="http://schemas.openxmlformats.org/officeDocument/2006/relationships/image" Target="../media/izoliruyushchaya_dielektricheskaya_vstavka_1_2_sh_sh_gazovaya553.jpg"/><Relationship Id="rId116" Type="http://schemas.openxmlformats.org/officeDocument/2006/relationships/image" Target="../media/izoliruyushchaya_dielektricheskaya_vstavka_3_4_sh_sh_gazovaya554.jpg"/><Relationship Id="rId117" Type="http://schemas.openxmlformats.org/officeDocument/2006/relationships/image" Target="../media/izoliruyushchaya_dielektricheskaya_vstavka_1_2_g_sh_gazovaya555.jpg"/><Relationship Id="rId118" Type="http://schemas.openxmlformats.org/officeDocument/2006/relationships/image" Target="../media/izoliruyushchaya_dielektricheskaya_vstavka_3_4_g_sh_gazovaya556.jpg"/><Relationship Id="rId119" Type="http://schemas.openxmlformats.org/officeDocument/2006/relationships/image" Target="../media/gorelka_gazovaya_vega_ggu_32_aguk_2t_450mm557.jpg"/><Relationship Id="rId120" Type="http://schemas.openxmlformats.org/officeDocument/2006/relationships/image" Target="../media/sistema_sakz_mk_3_du_15558.jpg"/><Relationship Id="rId121" Type="http://schemas.openxmlformats.org/officeDocument/2006/relationships/image" Target="../media/gorelka_gazovaya_vega_ggu_10_sektsionnaya559.jpg"/><Relationship Id="rId122" Type="http://schemas.openxmlformats.org/officeDocument/2006/relationships/image" Target="../media/gorelka_gazovaya_infrakrasnaya_gii_4_62kvt_sibiryachka560.jpg"/><Relationship Id="rId123" Type="http://schemas.openxmlformats.org/officeDocument/2006/relationships/image" Target="../media/sistema_sakz_mk_3_du_25561.jpg"/><Relationship Id="rId124" Type="http://schemas.openxmlformats.org/officeDocument/2006/relationships/image" Target="../media/000140000000002372_1562.jpg"/><Relationship Id="rId125" Type="http://schemas.openxmlformats.org/officeDocument/2006/relationships/image" Target="../media/000050000000000009_1563.jpg"/><Relationship Id="rId126" Type="http://schemas.openxmlformats.org/officeDocument/2006/relationships/image" Target="../media/gorelka_gazovaya_vega_ggu_15_aguk_2t_214mm564.jpg"/><Relationship Id="rId127" Type="http://schemas.openxmlformats.org/officeDocument/2006/relationships/image" Target="../media/izoliruyushchaya_dielektricheskaya_vstavka_1_2_sh_sh_gazovaya_plastikovaya565.jpg"/><Relationship Id="rId128" Type="http://schemas.openxmlformats.org/officeDocument/2006/relationships/image" Target="../media/signalizator_stg_1_1_analitpribor566.jpg"/><Relationship Id="rId129" Type="http://schemas.openxmlformats.org/officeDocument/2006/relationships/image" Target="../media/gorelka_gazovaya_vega_ggu_24_aguk_2t_polidoro_450mm567.jpg"/><Relationship Id="rId130" Type="http://schemas.openxmlformats.org/officeDocument/2006/relationships/image" Target="../media/gorelka_atmosfernaya_rozhok_ts7_05_00_000_03sb_d50mm_l205mm_na_keber_ugg_9_12_kvt568.jpg"/><Relationship Id="rId131" Type="http://schemas.openxmlformats.org/officeDocument/2006/relationships/image" Target="../media/gorelka_gazovaya_vega_ggu_12_5_sektsionnaya569.jpg"/><Relationship Id="rId132" Type="http://schemas.openxmlformats.org/officeDocument/2006/relationships/image" Target="../media/gorelka_gazovaya_mimaks_agu_t_m_28ts_na_konord_kstsg_25570.jpg"/><Relationship Id="rId133" Type="http://schemas.openxmlformats.org/officeDocument/2006/relationships/image" Target="../media/gorelka_krovelnaya_40_sm_s_kranom571.jpg"/><Relationship Id="rId134" Type="http://schemas.openxmlformats.org/officeDocument/2006/relationships/image" Target="../media/gorelka_pezo_dlya_tsangovogo_ballona_s_rukoyatyu_shirokoe_soplo572.jpg"/><Relationship Id="rId135" Type="http://schemas.openxmlformats.org/officeDocument/2006/relationships/image" Target="../media/000140000000004045_1573.jpg"/><Relationship Id="rId136" Type="http://schemas.openxmlformats.org/officeDocument/2006/relationships/image" Target="../media/gorelka_atmosfernaya_rozhok_zamena_polidoro_d51mm_l272mm574.jpg"/><Relationship Id="rId137" Type="http://schemas.openxmlformats.org/officeDocument/2006/relationships/image" Target="../media/shtutser_s_levoy_rezboy_1_2_9mm_na_gazovyy_ballon575.jpg"/><Relationship Id="rId138" Type="http://schemas.openxmlformats.org/officeDocument/2006/relationships/image" Target="../media/000050000006020155_1576.jpg"/><Relationship Id="rId139" Type="http://schemas.openxmlformats.org/officeDocument/2006/relationships/image" Target="../media/gorelka_atmosfernaya_rozhok_zamena_polidoro_d51mm_l250mm577.jpg"/><Relationship Id="rId140" Type="http://schemas.openxmlformats.org/officeDocument/2006/relationships/image" Target="../media/gorelka_gazovaya_mimaks_agu_t_m_35ts_na_konord_kstsg_31_5578.jpg"/><Relationship Id="rId141" Type="http://schemas.openxmlformats.org/officeDocument/2006/relationships/image" Target="../media/gorelka_gazovaya_ugop_ign_16_p_klapan_sprava579.jpg"/><Relationship Id="rId142" Type="http://schemas.openxmlformats.org/officeDocument/2006/relationships/image" Target="../media/gorelka_gazovaya_mimaks_agu_t_m_23ts_na_konord_kstsg_20580.jpg"/><Relationship Id="rId143" Type="http://schemas.openxmlformats.org/officeDocument/2006/relationships/image" Target="../media/gorelka_gazovaya_mimaks_agu_t_m_13ts_na_konord_kstsg_12581.jpg"/><Relationship Id="rId144" Type="http://schemas.openxmlformats.org/officeDocument/2006/relationships/image" Target="../media/gorelka_gazovaya_infrakrasnaya_gii_2_3kvt_sibiryachka_v_chemodane_rukav582.jpg"/><Relationship Id="rId145" Type="http://schemas.openxmlformats.org/officeDocument/2006/relationships/image" Target="../media/gorelka_gazovaya_mimaks_agu_tm_35m_na_mimaks_ksg_31_5583.jpg"/><Relationship Id="rId146" Type="http://schemas.openxmlformats.org/officeDocument/2006/relationships/image" Target="../media/000140000000001150_1584.jpg"/><Relationship Id="rId147" Type="http://schemas.openxmlformats.org/officeDocument/2006/relationships/image" Target="../media/000140000000002543_1585.jpg"/><Relationship Id="rId148" Type="http://schemas.openxmlformats.org/officeDocument/2006/relationships/image" Target="../media/gorelka_gazovaya_infrakrasnaya_gii_1_15kvt_sibiryachka_v_chemodane_rukav586.jpg"/><Relationship Id="rId149" Type="http://schemas.openxmlformats.org/officeDocument/2006/relationships/image" Target="../media/gorelka_atmosfernaya_rozhok_polidoro_d51mm_l214mm587.jpg"/><Relationship Id="rId150" Type="http://schemas.openxmlformats.org/officeDocument/2006/relationships/image" Target="../media/gorelka_gazovaya_plamya_ug_29_10_37_avtomatika_tgv588.jpg"/><Relationship Id="rId151" Type="http://schemas.openxmlformats.org/officeDocument/2006/relationships/image" Target="../media/gorelka_atmosfernaya_rozhok_zamena_polidoro_d51mm_l350mm589.jpg"/><Relationship Id="rId152" Type="http://schemas.openxmlformats.org/officeDocument/2006/relationships/image" Target="../media/000050000006020255_1590.jpg"/><Relationship Id="rId153" Type="http://schemas.openxmlformats.org/officeDocument/2006/relationships/image" Target="../media/gorelka_gazovaya_mimaks_agu_tm_45m_na_mimaks_ksg_40591.jpg"/><Relationship Id="rId154" Type="http://schemas.openxmlformats.org/officeDocument/2006/relationships/image" Target="../media/gorelka_atmosfernaya_rozhok_polidoro_l283mm_d51mm592.jpg"/><Relationship Id="rId155" Type="http://schemas.openxmlformats.org/officeDocument/2006/relationships/image" Target="../media/000140000000004038_1593.png"/><Relationship Id="rId156" Type="http://schemas.openxmlformats.org/officeDocument/2006/relationships/image" Target="../media/000140000000002304_1594.jpg"/><Relationship Id="rId157" Type="http://schemas.openxmlformats.org/officeDocument/2006/relationships/image" Target="../media/000140000000002301_1595.jpg"/><Relationship Id="rId158" Type="http://schemas.openxmlformats.org/officeDocument/2006/relationships/image" Target="../media/000050000000000050_1596.jpg"/><Relationship Id="rId159" Type="http://schemas.openxmlformats.org/officeDocument/2006/relationships/image" Target="../media/000050000000000060_1597.jpg"/><Relationship Id="rId160" Type="http://schemas.openxmlformats.org/officeDocument/2006/relationships/image" Target="../media/000050000005010150_1598.jpg"/><Relationship Id="rId161" Type="http://schemas.openxmlformats.org/officeDocument/2006/relationships/image" Target="../media/000050000005010200_1599.jpg"/><Relationship Id="rId162" Type="http://schemas.openxmlformats.org/officeDocument/2006/relationships/image" Target="../media/000050000005010250_1600.jpg"/><Relationship Id="rId163" Type="http://schemas.openxmlformats.org/officeDocument/2006/relationships/image" Target="../media/000050000005020200_1601.jpg"/><Relationship Id="rId164" Type="http://schemas.openxmlformats.org/officeDocument/2006/relationships/image" Target="../media/000050000005020250_1602.jpg"/><Relationship Id="rId165" Type="http://schemas.openxmlformats.org/officeDocument/2006/relationships/image" Target="../media/000140000000002350_1603.jpg"/><Relationship Id="rId166" Type="http://schemas.openxmlformats.org/officeDocument/2006/relationships/image" Target="../media/gorelka_gazovaya_vega_ggu_24_aguk_2t_3_rozhka604.jpg"/><Relationship Id="rId167" Type="http://schemas.openxmlformats.org/officeDocument/2006/relationships/image" Target="../media/020020000000005640_1605.jpg"/><Relationship Id="rId168" Type="http://schemas.openxmlformats.org/officeDocument/2006/relationships/image" Target="../media/gorelka_gazovaya_master_ug_15_01_30_apeks606.jpg"/><Relationship Id="rId169" Type="http://schemas.openxmlformats.org/officeDocument/2006/relationships/image" Target="../media/gorelka_gazovaya_master_ug_15_01_14_apeks607.jpg"/><Relationship Id="rId170" Type="http://schemas.openxmlformats.org/officeDocument/2006/relationships/image" Target="../media/gorelka_gazovaya_master_ug_20_01_30_apeks608.jpg"/><Relationship Id="rId171" Type="http://schemas.openxmlformats.org/officeDocument/2006/relationships/image" Target="../media/gorelka_gazovaya_master_ug_24_01_30_apeks609.jpg"/><Relationship Id="rId172" Type="http://schemas.openxmlformats.org/officeDocument/2006/relationships/image" Target="../media/000050000000001125_1610.jpg"/><Relationship Id="rId173" Type="http://schemas.openxmlformats.org/officeDocument/2006/relationships/image" Target="../media/000050000000001150_1611.jpg"/><Relationship Id="rId174" Type="http://schemas.openxmlformats.org/officeDocument/2006/relationships/image" Target="../media/000050000000001215_1612.jpg"/><Relationship Id="rId175" Type="http://schemas.openxmlformats.org/officeDocument/2006/relationships/image" Target="../media/000050000000001220_1613.jpg"/><Relationship Id="rId176" Type="http://schemas.openxmlformats.org/officeDocument/2006/relationships/image" Target="../media/000050000000001225_1614.jpg"/><Relationship Id="rId177" Type="http://schemas.openxmlformats.org/officeDocument/2006/relationships/image" Target="../media/000050000000001315_1615.jpg"/><Relationship Id="rId178" Type="http://schemas.openxmlformats.org/officeDocument/2006/relationships/image" Target="../media/000050000000001320_1616.jpg"/><Relationship Id="rId179" Type="http://schemas.openxmlformats.org/officeDocument/2006/relationships/image" Target="../media/000050000000001325_1617.jpg"/><Relationship Id="rId180" Type="http://schemas.openxmlformats.org/officeDocument/2006/relationships/image" Target="../media/000050000006020205_1618.jpg"/><Relationship Id="rId181" Type="http://schemas.openxmlformats.org/officeDocument/2006/relationships/image" Target="../media/000140000000001876_1619.jpg"/><Relationship Id="rId182" Type="http://schemas.openxmlformats.org/officeDocument/2006/relationships/image" Target="../media/000140000000001881_1620.jpg"/><Relationship Id="rId183" Type="http://schemas.openxmlformats.org/officeDocument/2006/relationships/image" Target="../media/020020000000009946_1621.jpg"/><Relationship Id="rId184" Type="http://schemas.openxmlformats.org/officeDocument/2006/relationships/image" Target="../media/000050000000001120_1622.jpg"/><Relationship Id="rId185" Type="http://schemas.openxmlformats.org/officeDocument/2006/relationships/image" Target="../media/000050000000001115_1623.jpg"/><Relationship Id="rId186" Type="http://schemas.openxmlformats.org/officeDocument/2006/relationships/image" Target="../media/000050000000001132_1624.jpg"/><Relationship Id="rId187" Type="http://schemas.openxmlformats.org/officeDocument/2006/relationships/image" Target="../media/020020000000005670_1625.jpg"/><Relationship Id="rId188" Type="http://schemas.openxmlformats.org/officeDocument/2006/relationships/image" Target="../media/000140000000001885_1626.jpg"/><Relationship Id="rId189" Type="http://schemas.openxmlformats.org/officeDocument/2006/relationships/image" Target="../media/000140000000001888_1627.jpg"/><Relationship Id="rId190" Type="http://schemas.openxmlformats.org/officeDocument/2006/relationships/image" Target="../media/000140000000001890_1628.jpg"/><Relationship Id="rId191" Type="http://schemas.openxmlformats.org/officeDocument/2006/relationships/image" Target="../media/000140000000001892_1629.jpg"/><Relationship Id="rId192" Type="http://schemas.openxmlformats.org/officeDocument/2006/relationships/image" Target="../media/gorelka_gazovaya_ugop_16_vega_5_tgv630.jpg"/><Relationship Id="rId193" Type="http://schemas.openxmlformats.org/officeDocument/2006/relationships/image" Target="../media/000050000000000001_1631.jpg"/><Relationship Id="rId194" Type="http://schemas.openxmlformats.org/officeDocument/2006/relationships/image" Target="../media/gorelka_gazovaya_ug_15_10_60_tgv_aguk_2t_l272_teploservis632.jpg"/><Relationship Id="rId195" Type="http://schemas.openxmlformats.org/officeDocument/2006/relationships/image" Target="../media/000140000000001170_1633.jpg"/><Relationship Id="rId196" Type="http://schemas.openxmlformats.org/officeDocument/2006/relationships/image" Target="../media/000050000006020325_1634.jpg"/><Relationship Id="rId197" Type="http://schemas.openxmlformats.org/officeDocument/2006/relationships/image" Target="../media/000140000000002312_1635.jpg"/><Relationship Id="rId198" Type="http://schemas.openxmlformats.org/officeDocument/2006/relationships/image" Target="../media/gorelka_gazovaya_ug_12_10_60_tgv_aguk_2t_l214_teploservis636.jpg"/><Relationship Id="rId199" Type="http://schemas.openxmlformats.org/officeDocument/2006/relationships/image" Target="../media/gorelka_gazovaya_ug_19_10_60_tgv_aguk_2t_l272_teploservis637.jpg"/><Relationship Id="rId200" Type="http://schemas.openxmlformats.org/officeDocument/2006/relationships/image" Target="../media/000140000000002353_1638.jpg"/><Relationship Id="rId201" Type="http://schemas.openxmlformats.org/officeDocument/2006/relationships/image" Target="../media/000050000006080001_1639.jpg"/><Relationship Id="rId202" Type="http://schemas.openxmlformats.org/officeDocument/2006/relationships/image" Target="../media/020020000000005680_1640.jpg"/><Relationship Id="rId203" Type="http://schemas.openxmlformats.org/officeDocument/2006/relationships/image" Target="../media/000140000000002314_1641.webp"/><Relationship Id="rId204" Type="http://schemas.openxmlformats.org/officeDocument/2006/relationships/image" Target="../media/020020000000001730_1642.jpg"/><Relationship Id="rId205" Type="http://schemas.openxmlformats.org/officeDocument/2006/relationships/image" Target="../media/gorelka_gazovaya_ugop_ign_16_p_klapan_sleva643.png"/><Relationship Id="rId206" Type="http://schemas.openxmlformats.org/officeDocument/2006/relationships/image" Target="../media/000050000005020500_1644.jpg"/><Relationship Id="rId207" Type="http://schemas.openxmlformats.org/officeDocument/2006/relationships/image" Target="../media/000140000000001595_1645.jpg"/><Relationship Id="rId208" Type="http://schemas.openxmlformats.org/officeDocument/2006/relationships/image" Target="../media/gorelka_gazovaya_ugop_ign_16_p_klapan_sprava_pryamoy646.jpg"/><Relationship Id="rId209" Type="http://schemas.openxmlformats.org/officeDocument/2006/relationships/image" Target="../media/000050000000000018_1647.jpg"/><Relationship Id="rId210" Type="http://schemas.openxmlformats.org/officeDocument/2006/relationships/image" Target="../media/ballon_propanovyy_18_litrov648.jpg"/><Relationship Id="rId211" Type="http://schemas.openxmlformats.org/officeDocument/2006/relationships/image" Target="../media/000050000000000022_1649.jpg"/><Relationship Id="rId212" Type="http://schemas.openxmlformats.org/officeDocument/2006/relationships/image" Target="../media/000140000000002403_1650.jpg"/><Relationship Id="rId213" Type="http://schemas.openxmlformats.org/officeDocument/2006/relationships/image" Target="../media/000140000000001750_1651.jpg"/><Relationship Id="rId214" Type="http://schemas.openxmlformats.org/officeDocument/2006/relationships/image" Target="../media/000140000000001755_1652.jpg"/><Relationship Id="rId215" Type="http://schemas.openxmlformats.org/officeDocument/2006/relationships/image" Target="../media/000140000000001760_1653.jpg"/><Relationship Id="rId216" Type="http://schemas.openxmlformats.org/officeDocument/2006/relationships/image" Target="../media/000140000000001765_1654.jpg"/><Relationship Id="rId217" Type="http://schemas.openxmlformats.org/officeDocument/2006/relationships/image" Target="../media/000140000000001770_1655.jpg"/><Relationship Id="rId218" Type="http://schemas.openxmlformats.org/officeDocument/2006/relationships/image" Target="../media/000140000000002220_1656.jpg"/><Relationship Id="rId219" Type="http://schemas.openxmlformats.org/officeDocument/2006/relationships/image" Target="../media/000140000000002230_1657.jpg"/><Relationship Id="rId220" Type="http://schemas.openxmlformats.org/officeDocument/2006/relationships/image" Target="../media/000140000000002300_1658.jpg"/><Relationship Id="rId221" Type="http://schemas.openxmlformats.org/officeDocument/2006/relationships/image" Target="../media/000140000000002316_1659.jpg"/><Relationship Id="rId222" Type="http://schemas.openxmlformats.org/officeDocument/2006/relationships/image" Target="../media/000140000000002295_16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Система САКЗ МК-2-1   DN20 бытовая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ТУРБО 2408(для 220гр)" descr="1706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2-1 DN20 клапан бытовая" descr="2386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Регулятор пропановый БПО-5 мини" descr="2580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Горелка газовая Мимакс АГУ-Т-Э-9 TGV на Мимакс КСГ-7" descr="33985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Горелка газовая Мимакс АГУ-Т-Э-15 TGV на Мимакс КСГ-12" descr="33987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богреватель инфракрасный газовый 2000 aeroheat" descr="34236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богреватель инфракрасный газовый 3000 aerohaet" descr="34237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Горелка &quot;ГИИ-2,3&quot; Саво" descr="34405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Горелка газовая Вега ГГУ-12 Пламя" descr="3447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Горелка &quot;ГИИ-2,9&quot; Саво" descr="34613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5"/>
  <sheetViews>
    <sheetView tabSelected="1" workbookViewId="0" showGridLines="true" showRowColHeaders="1">
      <selection activeCell="A13" sqref="A13:D23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8939.0</v>
      </c>
    </row>
    <row r="16" spans="1:4" customHeight="1" ht="130">
      <c r="A16"/>
      <c r="B16" s="10" t="str">
        <f>"00006"</f>
        <v>00006</v>
      </c>
      <c r="C16" s="11" t="s">
        <v>14</v>
      </c>
      <c r="D16" s="12">
        <v>350.0</v>
      </c>
    </row>
    <row r="17" spans="1:4" customHeight="1" ht="130">
      <c r="A17"/>
      <c r="B17" s="10" t="str">
        <f>"00007"</f>
        <v>00007</v>
      </c>
      <c r="C17" s="11" t="s">
        <v>15</v>
      </c>
      <c r="D17" s="12">
        <v>360.0</v>
      </c>
    </row>
    <row r="18" spans="1:4" customHeight="1" ht="130">
      <c r="A18"/>
      <c r="B18" s="10" t="str">
        <f>"04005"</f>
        <v>04005</v>
      </c>
      <c r="C18" s="11" t="s">
        <v>16</v>
      </c>
      <c r="D18" s="12">
        <v>2065.0</v>
      </c>
    </row>
    <row r="19" spans="1:4" customHeight="1" ht="130">
      <c r="A19"/>
      <c r="B19" s="10" t="str">
        <f>"04009"</f>
        <v>04009</v>
      </c>
      <c r="C19" s="11" t="s">
        <v>17</v>
      </c>
      <c r="D19" s="12">
        <v>5520.0</v>
      </c>
    </row>
    <row r="20" spans="1:4" customHeight="1" ht="130">
      <c r="A20"/>
      <c r="B20" s="10" t="str">
        <f>"04021"</f>
        <v>04021</v>
      </c>
      <c r="C20" s="11" t="s">
        <v>18</v>
      </c>
      <c r="D20" s="12">
        <v>6125.0</v>
      </c>
    </row>
    <row r="21" spans="1:4" customHeight="1" ht="130">
      <c r="A21"/>
      <c r="B21" s="10" t="str">
        <f>"04022"</f>
        <v>04022</v>
      </c>
      <c r="C21" s="11" t="s">
        <v>19</v>
      </c>
      <c r="D21" s="12">
        <v>6400.0</v>
      </c>
    </row>
    <row r="22" spans="1:4" customHeight="1" ht="130">
      <c r="A22"/>
      <c r="B22" s="10" t="str">
        <f>"04023"</f>
        <v>04023</v>
      </c>
      <c r="C22" s="11" t="s">
        <v>20</v>
      </c>
      <c r="D22" s="12">
        <v>6890.0</v>
      </c>
    </row>
    <row r="23" spans="1:4" customHeight="1" ht="130">
      <c r="A23"/>
      <c r="B23" s="10" t="str">
        <f>"04034"</f>
        <v>04034</v>
      </c>
      <c r="C23" s="11" t="s">
        <v>21</v>
      </c>
      <c r="D23" s="12">
        <v>5525.0</v>
      </c>
    </row>
    <row r="24" spans="1:4" customHeight="1" ht="130">
      <c r="A24"/>
      <c r="B24" s="10" t="str">
        <f>"04035"</f>
        <v>04035</v>
      </c>
      <c r="C24" s="11" t="s">
        <v>22</v>
      </c>
      <c r="D24" s="12">
        <v>6125.0</v>
      </c>
    </row>
    <row r="25" spans="1:4" customHeight="1" ht="130">
      <c r="A25"/>
      <c r="B25" s="10" t="str">
        <f>"04036"</f>
        <v>04036</v>
      </c>
      <c r="C25" s="11" t="s">
        <v>23</v>
      </c>
      <c r="D25" s="12">
        <v>6265.0</v>
      </c>
    </row>
    <row r="26" spans="1:4" customHeight="1" ht="130">
      <c r="A26"/>
      <c r="B26" s="10" t="str">
        <f>"04037"</f>
        <v>04037</v>
      </c>
      <c r="C26" s="11" t="s">
        <v>24</v>
      </c>
      <c r="D26" s="12">
        <v>7065.0</v>
      </c>
    </row>
    <row r="27" spans="1:4" customHeight="1" ht="130">
      <c r="A27"/>
      <c r="B27" s="10" t="str">
        <f>"04038"</f>
        <v>04038</v>
      </c>
      <c r="C27" s="11" t="s">
        <v>25</v>
      </c>
      <c r="D27" s="12">
        <v>7340.0</v>
      </c>
    </row>
    <row r="28" spans="1:4" customHeight="1" ht="130">
      <c r="A28"/>
      <c r="B28" s="10" t="str">
        <f>"04039"</f>
        <v>04039</v>
      </c>
      <c r="C28" s="11" t="s">
        <v>26</v>
      </c>
      <c r="D28" s="12">
        <v>6570.0</v>
      </c>
    </row>
    <row r="29" spans="1:4" customHeight="1" ht="130">
      <c r="A29"/>
      <c r="B29" s="10" t="str">
        <f>"04040"</f>
        <v>04040</v>
      </c>
      <c r="C29" s="11" t="s">
        <v>27</v>
      </c>
      <c r="D29" s="12">
        <v>6940.0</v>
      </c>
    </row>
    <row r="30" spans="1:4" customHeight="1" ht="130">
      <c r="A30"/>
      <c r="B30" s="10" t="str">
        <f>"07558"</f>
        <v>07558</v>
      </c>
      <c r="C30" s="11" t="s">
        <v>28</v>
      </c>
      <c r="D30" s="12">
        <v>11200.0</v>
      </c>
    </row>
    <row r="31" spans="1:4" customHeight="1" ht="130">
      <c r="A31"/>
      <c r="B31" s="10" t="str">
        <f>"07559"</f>
        <v>07559</v>
      </c>
      <c r="C31" s="11" t="s">
        <v>29</v>
      </c>
      <c r="D31" s="12">
        <v>11475.0</v>
      </c>
    </row>
    <row r="32" spans="1:4" customHeight="1" ht="130">
      <c r="A32"/>
      <c r="B32" s="10" t="str">
        <f>"07744"</f>
        <v>07744</v>
      </c>
      <c r="C32" s="11" t="s">
        <v>30</v>
      </c>
      <c r="D32" s="12">
        <v>11450.0</v>
      </c>
    </row>
    <row r="33" spans="1:4" customHeight="1" ht="130">
      <c r="A33"/>
      <c r="B33" s="10" t="str">
        <f>"08617"</f>
        <v>08617</v>
      </c>
      <c r="C33" s="11" t="s">
        <v>31</v>
      </c>
      <c r="D33" s="12">
        <v>2065.0</v>
      </c>
    </row>
    <row r="34" spans="1:4" customHeight="1" ht="130">
      <c r="A34"/>
      <c r="B34" s="10" t="str">
        <f>"08989"</f>
        <v>08989</v>
      </c>
      <c r="C34" s="11" t="s">
        <v>32</v>
      </c>
      <c r="D34" s="12">
        <v>12000.0</v>
      </c>
    </row>
    <row r="35" spans="1:4" customHeight="1" ht="130">
      <c r="A35"/>
      <c r="B35" s="10" t="str">
        <f>"09761"</f>
        <v>09761</v>
      </c>
      <c r="C35" s="11" t="s">
        <v>33</v>
      </c>
      <c r="D35" s="12">
        <v>5525.0</v>
      </c>
    </row>
    <row r="36" spans="1:4" customHeight="1" ht="130">
      <c r="A36"/>
      <c r="B36" s="10" t="str">
        <f>"10009"</f>
        <v>10009</v>
      </c>
      <c r="C36" s="11" t="s">
        <v>34</v>
      </c>
      <c r="D36" s="12">
        <v>185.0</v>
      </c>
    </row>
    <row r="37" spans="1:4" customHeight="1" ht="130">
      <c r="A37"/>
      <c r="B37" s="10" t="str">
        <f>"10010"</f>
        <v>10010</v>
      </c>
      <c r="C37" s="11" t="s">
        <v>35</v>
      </c>
      <c r="D37" s="12">
        <v>340.0</v>
      </c>
    </row>
    <row r="38" spans="1:4" customHeight="1" ht="130">
      <c r="A38"/>
      <c r="B38" s="10" t="str">
        <f>"10497"</f>
        <v>10497</v>
      </c>
      <c r="C38" s="11" t="s">
        <v>36</v>
      </c>
      <c r="D38" s="12">
        <v>6025.0</v>
      </c>
    </row>
    <row r="39" spans="1:4" customHeight="1" ht="130">
      <c r="A39"/>
      <c r="B39" s="10" t="str">
        <f>"11446"</f>
        <v>11446</v>
      </c>
      <c r="C39" s="11" t="s">
        <v>37</v>
      </c>
      <c r="D39" s="12">
        <v>6620.0</v>
      </c>
    </row>
    <row r="40" spans="1:4" customHeight="1" ht="130">
      <c r="A40"/>
      <c r="B40" s="10" t="str">
        <f>"11447"</f>
        <v>11447</v>
      </c>
      <c r="C40" s="11" t="s">
        <v>38</v>
      </c>
      <c r="D40" s="12">
        <v>6620.0</v>
      </c>
    </row>
    <row r="41" spans="1:4" customHeight="1" ht="130">
      <c r="A41"/>
      <c r="B41" s="10" t="str">
        <f>"11448"</f>
        <v>11448</v>
      </c>
      <c r="C41" s="11" t="s">
        <v>39</v>
      </c>
      <c r="D41" s="12">
        <v>6650.0</v>
      </c>
    </row>
    <row r="42" spans="1:4" customHeight="1" ht="130">
      <c r="A42"/>
      <c r="B42" s="10" t="str">
        <f>"11449"</f>
        <v>11449</v>
      </c>
      <c r="C42" s="11" t="s">
        <v>40</v>
      </c>
      <c r="D42" s="12">
        <v>6650.0</v>
      </c>
    </row>
    <row r="43" spans="1:4" customHeight="1" ht="130">
      <c r="A43"/>
      <c r="B43" s="10" t="str">
        <f>"11450"</f>
        <v>11450</v>
      </c>
      <c r="C43" s="11" t="s">
        <v>41</v>
      </c>
      <c r="D43" s="12">
        <v>6650.0</v>
      </c>
    </row>
    <row r="44" spans="1:4" customHeight="1" ht="130">
      <c r="A44"/>
      <c r="B44" s="10" t="str">
        <f>"11451"</f>
        <v>11451</v>
      </c>
      <c r="C44" s="11" t="s">
        <v>42</v>
      </c>
      <c r="D44" s="12">
        <v>6690.0</v>
      </c>
    </row>
    <row r="45" spans="1:4" customHeight="1" ht="130">
      <c r="A45"/>
      <c r="B45" s="10" t="str">
        <f>"11452"</f>
        <v>11452</v>
      </c>
      <c r="C45" s="11" t="s">
        <v>43</v>
      </c>
      <c r="D45" s="12">
        <v>9340.0</v>
      </c>
    </row>
    <row r="46" spans="1:4" customHeight="1" ht="130">
      <c r="A46"/>
      <c r="B46" s="10" t="str">
        <f>"11453"</f>
        <v>11453</v>
      </c>
      <c r="C46" s="11" t="s">
        <v>44</v>
      </c>
      <c r="D46" s="12">
        <v>9380.0</v>
      </c>
    </row>
    <row r="47" spans="1:4" customHeight="1" ht="130">
      <c r="A47"/>
      <c r="B47" s="10" t="str">
        <f>"11454"</f>
        <v>11454</v>
      </c>
      <c r="C47" s="11" t="s">
        <v>45</v>
      </c>
      <c r="D47" s="12">
        <v>9380.0</v>
      </c>
    </row>
    <row r="48" spans="1:4" customHeight="1" ht="130">
      <c r="A48"/>
      <c r="B48" s="10" t="str">
        <f>"12939"</f>
        <v>12939</v>
      </c>
      <c r="C48" s="11" t="s">
        <v>46</v>
      </c>
      <c r="D48" s="12">
        <v>11325.0</v>
      </c>
    </row>
    <row r="49" spans="1:4" customHeight="1" ht="130">
      <c r="A49"/>
      <c r="B49" s="10" t="str">
        <f>"13002"</f>
        <v>13002</v>
      </c>
      <c r="C49" s="11" t="s">
        <v>47</v>
      </c>
      <c r="D49" s="12">
        <v>9340.0</v>
      </c>
    </row>
    <row r="50" spans="1:4" customHeight="1" ht="130">
      <c r="A50"/>
      <c r="B50" s="10" t="str">
        <f>"13003"</f>
        <v>13003</v>
      </c>
      <c r="C50" s="11" t="s">
        <v>48</v>
      </c>
      <c r="D50" s="12">
        <v>9380.0</v>
      </c>
    </row>
    <row r="51" spans="1:4" customHeight="1" ht="130">
      <c r="A51"/>
      <c r="B51" s="10" t="str">
        <f>"13034"</f>
        <v>13034</v>
      </c>
      <c r="C51" s="11" t="s">
        <v>49</v>
      </c>
      <c r="D51" s="12">
        <v>5515.0</v>
      </c>
    </row>
    <row r="52" spans="1:4" customHeight="1" ht="130">
      <c r="A52"/>
      <c r="B52" s="10" t="str">
        <f>"15630"</f>
        <v>15630</v>
      </c>
      <c r="C52" s="11" t="s">
        <v>50</v>
      </c>
      <c r="D52" s="12">
        <v>2065.0</v>
      </c>
    </row>
    <row r="53" spans="1:4" customHeight="1" ht="130">
      <c r="A53"/>
      <c r="B53" s="10" t="str">
        <f>"15867"</f>
        <v>15867</v>
      </c>
      <c r="C53" s="11" t="s">
        <v>51</v>
      </c>
      <c r="D53" s="12">
        <v>30.0</v>
      </c>
    </row>
    <row r="54" spans="1:4" customHeight="1" ht="130">
      <c r="A54"/>
      <c r="B54" s="10" t="str">
        <f>"16432"</f>
        <v>16432</v>
      </c>
      <c r="C54" s="11" t="s">
        <v>52</v>
      </c>
      <c r="D54" s="12">
        <v>6125.0</v>
      </c>
    </row>
    <row r="55" spans="1:4" customHeight="1" ht="130">
      <c r="A55"/>
      <c r="B55" s="10" t="str">
        <f>"16433"</f>
        <v>16433</v>
      </c>
      <c r="C55" s="11" t="s">
        <v>53</v>
      </c>
      <c r="D55" s="12">
        <v>6265.0</v>
      </c>
    </row>
    <row r="56" spans="1:4" customHeight="1" ht="130">
      <c r="A56"/>
      <c r="B56" s="10" t="str">
        <f>"17063"</f>
        <v>17063</v>
      </c>
      <c r="C56" s="11" t="s">
        <v>54</v>
      </c>
      <c r="D56" s="12">
        <v>230.0</v>
      </c>
    </row>
    <row r="57" spans="1:4" customHeight="1" ht="130">
      <c r="A57"/>
      <c r="B57" s="10" t="str">
        <f>"17781"</f>
        <v>17781</v>
      </c>
      <c r="C57" s="11" t="s">
        <v>55</v>
      </c>
      <c r="D57" s="12">
        <v>6880.0</v>
      </c>
    </row>
    <row r="58" spans="1:4" customHeight="1" ht="130">
      <c r="A58"/>
      <c r="B58" s="10" t="str">
        <f>"17782"</f>
        <v>17782</v>
      </c>
      <c r="C58" s="11" t="s">
        <v>56</v>
      </c>
      <c r="D58" s="12">
        <v>6880.0</v>
      </c>
    </row>
    <row r="59" spans="1:4" customHeight="1" ht="130">
      <c r="A59"/>
      <c r="B59" s="10" t="str">
        <f>"17783"</f>
        <v>17783</v>
      </c>
      <c r="C59" s="11" t="s">
        <v>57</v>
      </c>
      <c r="D59" s="12">
        <v>6880.0</v>
      </c>
    </row>
    <row r="60" spans="1:4" customHeight="1" ht="130">
      <c r="A60"/>
      <c r="B60" s="10" t="str">
        <f>"17784"</f>
        <v>17784</v>
      </c>
      <c r="C60" s="11" t="s">
        <v>58</v>
      </c>
      <c r="D60" s="12">
        <v>6050.0</v>
      </c>
    </row>
    <row r="61" spans="1:4" customHeight="1" ht="130">
      <c r="A61"/>
      <c r="B61" s="10" t="str">
        <f>"17785"</f>
        <v>17785</v>
      </c>
      <c r="C61" s="11" t="s">
        <v>59</v>
      </c>
      <c r="D61" s="12">
        <v>6600.0</v>
      </c>
    </row>
    <row r="62" spans="1:4" customHeight="1" ht="130">
      <c r="A62"/>
      <c r="B62" s="10" t="str">
        <f>"17786"</f>
        <v>17786</v>
      </c>
      <c r="C62" s="11" t="s">
        <v>60</v>
      </c>
      <c r="D62" s="12">
        <v>6600.0</v>
      </c>
    </row>
    <row r="63" spans="1:4" customHeight="1" ht="130">
      <c r="A63"/>
      <c r="B63" s="10" t="str">
        <f>"17787"</f>
        <v>17787</v>
      </c>
      <c r="C63" s="11" t="s">
        <v>61</v>
      </c>
      <c r="D63" s="12">
        <v>6600.0</v>
      </c>
    </row>
    <row r="64" spans="1:4" customHeight="1" ht="130">
      <c r="A64"/>
      <c r="B64" s="10" t="str">
        <f>"17945"</f>
        <v>17945</v>
      </c>
      <c r="C64" s="11" t="s">
        <v>62</v>
      </c>
      <c r="D64" s="12">
        <v>420.0</v>
      </c>
    </row>
    <row r="65" spans="1:4" customHeight="1" ht="130">
      <c r="A65"/>
      <c r="B65" s="10" t="str">
        <f>"17992"</f>
        <v>17992</v>
      </c>
      <c r="C65" s="11" t="s">
        <v>63</v>
      </c>
      <c r="D65" s="12">
        <v>6600.0</v>
      </c>
    </row>
    <row r="66" spans="1:4" customHeight="1" ht="130">
      <c r="A66"/>
      <c r="B66" s="10" t="str">
        <f>"17993"</f>
        <v>17993</v>
      </c>
      <c r="C66" s="11" t="s">
        <v>64</v>
      </c>
      <c r="D66" s="12">
        <v>6600.0</v>
      </c>
    </row>
    <row r="67" spans="1:4" customHeight="1" ht="130">
      <c r="A67"/>
      <c r="B67" s="10" t="str">
        <f>"17994"</f>
        <v>17994</v>
      </c>
      <c r="C67" s="11" t="s">
        <v>65</v>
      </c>
      <c r="D67" s="12">
        <v>6880.0</v>
      </c>
    </row>
    <row r="68" spans="1:4" customHeight="1" ht="130">
      <c r="A68"/>
      <c r="B68" s="10" t="str">
        <f>"17995"</f>
        <v>17995</v>
      </c>
      <c r="C68" s="11" t="s">
        <v>66</v>
      </c>
      <c r="D68" s="12">
        <v>6880.0</v>
      </c>
    </row>
    <row r="69" spans="1:4" customHeight="1" ht="130">
      <c r="A69"/>
      <c r="B69" s="10" t="str">
        <f>"18027"</f>
        <v>18027</v>
      </c>
      <c r="C69" s="11" t="s">
        <v>67</v>
      </c>
      <c r="D69" s="12">
        <v>6990.0</v>
      </c>
    </row>
    <row r="70" spans="1:4" customHeight="1" ht="130">
      <c r="A70"/>
      <c r="B70" s="10" t="str">
        <f>"18454"</f>
        <v>18454</v>
      </c>
      <c r="C70" s="11" t="s">
        <v>68</v>
      </c>
      <c r="D70" s="12">
        <v>6880.0</v>
      </c>
    </row>
    <row r="71" spans="1:4" customHeight="1" ht="130">
      <c r="A71"/>
      <c r="B71" s="10" t="str">
        <f>"18455"</f>
        <v>18455</v>
      </c>
      <c r="C71" s="11" t="s">
        <v>69</v>
      </c>
      <c r="D71" s="12">
        <v>9350.0</v>
      </c>
    </row>
    <row r="72" spans="1:4" customHeight="1" ht="130">
      <c r="A72"/>
      <c r="B72" s="10" t="str">
        <f>"18570"</f>
        <v>18570</v>
      </c>
      <c r="C72" s="11" t="s">
        <v>70</v>
      </c>
      <c r="D72" s="12">
        <v>340.0</v>
      </c>
    </row>
    <row r="73" spans="1:4" customHeight="1" ht="130">
      <c r="A73"/>
      <c r="B73" s="10" t="str">
        <f>"19522"</f>
        <v>19522</v>
      </c>
      <c r="C73" s="11" t="s">
        <v>71</v>
      </c>
      <c r="D73" s="12">
        <v>5500.0</v>
      </c>
    </row>
    <row r="74" spans="1:4" customHeight="1" ht="130">
      <c r="A74"/>
      <c r="B74" s="10" t="str">
        <f>"19549"</f>
        <v>19549</v>
      </c>
      <c r="C74" s="11" t="s">
        <v>72</v>
      </c>
      <c r="D74" s="12">
        <v>6925.0</v>
      </c>
    </row>
    <row r="75" spans="1:4" customHeight="1" ht="130">
      <c r="A75"/>
      <c r="B75" s="10" t="str">
        <f>"19555"</f>
        <v>19555</v>
      </c>
      <c r="C75" s="11" t="s">
        <v>73</v>
      </c>
      <c r="D75" s="12">
        <v>9380.0</v>
      </c>
    </row>
    <row r="76" spans="1:4" customHeight="1" ht="130">
      <c r="A76"/>
      <c r="B76" s="10" t="str">
        <f>"19747"</f>
        <v>19747</v>
      </c>
      <c r="C76" s="11" t="s">
        <v>74</v>
      </c>
      <c r="D76" s="12">
        <v>12940.0</v>
      </c>
    </row>
    <row r="77" spans="1:4" customHeight="1" ht="130">
      <c r="A77"/>
      <c r="B77" s="10" t="str">
        <f>"20251"</f>
        <v>20251</v>
      </c>
      <c r="C77" s="11" t="s">
        <v>75</v>
      </c>
      <c r="D77" s="12">
        <v>9380.0</v>
      </c>
    </row>
    <row r="78" spans="1:4" customHeight="1" ht="130">
      <c r="A78"/>
      <c r="B78" s="10" t="str">
        <f>"20403"</f>
        <v>20403</v>
      </c>
      <c r="C78" s="11" t="s">
        <v>76</v>
      </c>
      <c r="D78" s="12">
        <v>7150.0</v>
      </c>
    </row>
    <row r="79" spans="1:4" customHeight="1" ht="130">
      <c r="A79"/>
      <c r="B79" s="10" t="str">
        <f>"20869"</f>
        <v>20869</v>
      </c>
      <c r="C79" s="11" t="s">
        <v>77</v>
      </c>
      <c r="D79" s="12">
        <v>680.0</v>
      </c>
    </row>
    <row r="80" spans="1:4" customHeight="1" ht="130">
      <c r="A80"/>
      <c r="B80" s="10" t="str">
        <f>"20902"</f>
        <v>20902</v>
      </c>
      <c r="C80" s="11" t="s">
        <v>78</v>
      </c>
      <c r="D80" s="12">
        <v>9670.0</v>
      </c>
    </row>
    <row r="81" spans="1:4" customHeight="1" ht="130">
      <c r="A81"/>
      <c r="B81" s="10" t="str">
        <f>"21156"</f>
        <v>21156</v>
      </c>
      <c r="C81" s="11" t="s">
        <v>79</v>
      </c>
      <c r="D81" s="12">
        <v>6650.0</v>
      </c>
    </row>
    <row r="82" spans="1:4" customHeight="1" ht="130">
      <c r="A82"/>
      <c r="B82" s="10" t="str">
        <f>"21158"</f>
        <v>21158</v>
      </c>
      <c r="C82" s="11" t="s">
        <v>80</v>
      </c>
      <c r="D82" s="12">
        <v>6650.0</v>
      </c>
    </row>
    <row r="83" spans="1:4" customHeight="1" ht="130">
      <c r="A83"/>
      <c r="B83" s="10" t="str">
        <f>"21159"</f>
        <v>21159</v>
      </c>
      <c r="C83" s="11" t="s">
        <v>81</v>
      </c>
      <c r="D83" s="12">
        <v>9340.0</v>
      </c>
    </row>
    <row r="84" spans="1:4" customHeight="1" ht="130">
      <c r="A84"/>
      <c r="B84" s="10" t="str">
        <f>"21437"</f>
        <v>21437</v>
      </c>
      <c r="C84" s="11" t="s">
        <v>82</v>
      </c>
      <c r="D84" s="12">
        <v>900.0</v>
      </c>
    </row>
    <row r="85" spans="1:4" customHeight="1" ht="130">
      <c r="A85"/>
      <c r="B85" s="10" t="str">
        <f>"22068"</f>
        <v>22068</v>
      </c>
      <c r="C85" s="11" t="s">
        <v>83</v>
      </c>
      <c r="D85" s="12">
        <v>7430.0</v>
      </c>
    </row>
    <row r="86" spans="1:4" customHeight="1" ht="130">
      <c r="A86"/>
      <c r="B86" s="10" t="str">
        <f>"22069"</f>
        <v>22069</v>
      </c>
      <c r="C86" s="11" t="s">
        <v>84</v>
      </c>
      <c r="D86" s="12">
        <v>7770.0</v>
      </c>
    </row>
    <row r="87" spans="1:4" customHeight="1" ht="130">
      <c r="A87"/>
      <c r="B87" s="10" t="str">
        <f>"22071"</f>
        <v>22071</v>
      </c>
      <c r="C87" s="11" t="s">
        <v>85</v>
      </c>
      <c r="D87" s="12">
        <v>8181.0</v>
      </c>
    </row>
    <row r="88" spans="1:4" customHeight="1" ht="130">
      <c r="A88"/>
      <c r="B88" s="10" t="str">
        <f>"22113"</f>
        <v>22113</v>
      </c>
      <c r="C88" s="11" t="s">
        <v>86</v>
      </c>
      <c r="D88" s="12">
        <v>2300.0</v>
      </c>
    </row>
    <row r="89" spans="1:4" customHeight="1" ht="130">
      <c r="A89"/>
      <c r="B89" s="10" t="str">
        <f>"22325"</f>
        <v>22325</v>
      </c>
      <c r="C89" s="11" t="s">
        <v>87</v>
      </c>
      <c r="D89" s="12">
        <v>7190.0</v>
      </c>
    </row>
    <row r="90" spans="1:4" customHeight="1" ht="130">
      <c r="A90"/>
      <c r="B90" s="10" t="str">
        <f>"23767"</f>
        <v>23767</v>
      </c>
      <c r="C90" s="11" t="s">
        <v>88</v>
      </c>
      <c r="D90" s="12">
        <v>2850.0</v>
      </c>
    </row>
    <row r="91" spans="1:4" customHeight="1" ht="130">
      <c r="A91"/>
      <c r="B91" s="10" t="str">
        <f>"23768"</f>
        <v>23768</v>
      </c>
      <c r="C91" s="11" t="s">
        <v>89</v>
      </c>
      <c r="D91" s="12">
        <v>3565.0</v>
      </c>
    </row>
    <row r="92" spans="1:4" customHeight="1" ht="130">
      <c r="A92"/>
      <c r="B92" s="10" t="str">
        <f>"23769"</f>
        <v>23769</v>
      </c>
      <c r="C92" s="11" t="s">
        <v>90</v>
      </c>
      <c r="D92" s="12">
        <v>4520.0</v>
      </c>
    </row>
    <row r="93" spans="1:4" customHeight="1" ht="130">
      <c r="A93"/>
      <c r="B93" s="10" t="str">
        <f>"23770"</f>
        <v>23770</v>
      </c>
      <c r="C93" s="11" t="s">
        <v>91</v>
      </c>
      <c r="D93" s="12">
        <v>5515.0</v>
      </c>
    </row>
    <row r="94" spans="1:4" customHeight="1" ht="130">
      <c r="A94"/>
      <c r="B94" s="10" t="str">
        <f>"23771"</f>
        <v>23771</v>
      </c>
      <c r="C94" s="11" t="s">
        <v>92</v>
      </c>
      <c r="D94" s="12">
        <v>105.0</v>
      </c>
    </row>
    <row r="95" spans="1:4" customHeight="1" ht="130">
      <c r="A95"/>
      <c r="B95" s="10" t="str">
        <f>"23776"</f>
        <v>23776</v>
      </c>
      <c r="C95" s="11" t="s">
        <v>93</v>
      </c>
      <c r="D95" s="12">
        <v>3660.0</v>
      </c>
    </row>
    <row r="96" spans="1:4" customHeight="1" ht="130">
      <c r="A96"/>
      <c r="B96" s="10" t="str">
        <f>"23777"</f>
        <v>23777</v>
      </c>
      <c r="C96" s="11" t="s">
        <v>94</v>
      </c>
      <c r="D96" s="12">
        <v>3840.0</v>
      </c>
    </row>
    <row r="97" spans="1:4" customHeight="1" ht="130">
      <c r="A97"/>
      <c r="B97" s="10" t="str">
        <f>"23778"</f>
        <v>23778</v>
      </c>
      <c r="C97" s="11" t="s">
        <v>95</v>
      </c>
      <c r="D97" s="12">
        <v>4320.0</v>
      </c>
    </row>
    <row r="98" spans="1:4" customHeight="1" ht="130">
      <c r="A98"/>
      <c r="B98" s="10" t="str">
        <f>"23779"</f>
        <v>23779</v>
      </c>
      <c r="C98" s="11" t="s">
        <v>96</v>
      </c>
      <c r="D98" s="12">
        <v>5700.0</v>
      </c>
    </row>
    <row r="99" spans="1:4" customHeight="1" ht="130">
      <c r="A99"/>
      <c r="B99" s="10" t="str">
        <f>"23787"</f>
        <v>23787</v>
      </c>
      <c r="C99" s="11" t="s">
        <v>97</v>
      </c>
      <c r="D99" s="12">
        <v>4240.0</v>
      </c>
    </row>
    <row r="100" spans="1:4" customHeight="1" ht="130">
      <c r="A100"/>
      <c r="B100" s="10" t="str">
        <f>"23788"</f>
        <v>23788</v>
      </c>
      <c r="C100" s="11" t="s">
        <v>98</v>
      </c>
      <c r="D100" s="12">
        <v>350.0</v>
      </c>
    </row>
    <row r="101" spans="1:4" customHeight="1" ht="130">
      <c r="A101"/>
      <c r="B101" s="10" t="str">
        <f>"23789"</f>
        <v>23789</v>
      </c>
      <c r="C101" s="11" t="s">
        <v>99</v>
      </c>
      <c r="D101" s="12">
        <v>360.0</v>
      </c>
    </row>
    <row r="102" spans="1:4" customHeight="1" ht="130">
      <c r="A102"/>
      <c r="B102" s="10" t="str">
        <f>"23790"</f>
        <v>23790</v>
      </c>
      <c r="C102" s="11" t="s">
        <v>100</v>
      </c>
      <c r="D102" s="12">
        <v>440.0</v>
      </c>
    </row>
    <row r="103" spans="1:4" customHeight="1" ht="130">
      <c r="A103"/>
      <c r="B103" s="10" t="str">
        <f>"23792"</f>
        <v>23792</v>
      </c>
      <c r="C103" s="11" t="s">
        <v>101</v>
      </c>
      <c r="D103" s="12">
        <v>715.0</v>
      </c>
    </row>
    <row r="104" spans="1:4" customHeight="1" ht="130">
      <c r="A104"/>
      <c r="B104" s="10" t="str">
        <f>"23793"</f>
        <v>23793</v>
      </c>
      <c r="C104" s="11" t="s">
        <v>102</v>
      </c>
      <c r="D104" s="12">
        <v>1050.0</v>
      </c>
    </row>
    <row r="105" spans="1:4" customHeight="1" ht="130">
      <c r="A105"/>
      <c r="B105" s="10" t="str">
        <f>"23864"</f>
        <v>23864</v>
      </c>
      <c r="C105" s="11" t="s">
        <v>103</v>
      </c>
      <c r="D105" s="12">
        <v>8745.0</v>
      </c>
    </row>
    <row r="106" spans="1:4" customHeight="1" ht="130">
      <c r="A106"/>
      <c r="B106" s="10" t="str">
        <f>"23865"</f>
        <v>23865</v>
      </c>
      <c r="C106" s="11" t="s">
        <v>104</v>
      </c>
      <c r="D106" s="12">
        <v>10280.0</v>
      </c>
    </row>
    <row r="107" spans="1:4" customHeight="1" ht="130">
      <c r="A107"/>
      <c r="B107" s="10" t="str">
        <f>"23866"</f>
        <v>23866</v>
      </c>
      <c r="C107" s="11" t="s">
        <v>105</v>
      </c>
      <c r="D107" s="12">
        <v>10704.0</v>
      </c>
    </row>
    <row r="108" spans="1:4" customHeight="1" ht="130">
      <c r="A108"/>
      <c r="B108" s="10" t="str">
        <f>"23867"</f>
        <v>23867</v>
      </c>
      <c r="C108" s="11" t="s">
        <v>106</v>
      </c>
      <c r="D108" s="12">
        <v>11497.0</v>
      </c>
    </row>
    <row r="109" spans="1:4" customHeight="1" ht="130">
      <c r="A109"/>
      <c r="B109" s="10" t="str">
        <f>"23868"</f>
        <v>23868</v>
      </c>
      <c r="C109" s="11" t="s">
        <v>107</v>
      </c>
      <c r="D109" s="12">
        <v>10686.0</v>
      </c>
    </row>
    <row r="110" spans="1:4" customHeight="1" ht="130">
      <c r="A110"/>
      <c r="B110" s="10" t="str">
        <f>"23869"</f>
        <v>23869</v>
      </c>
      <c r="C110" s="11" t="s">
        <v>108</v>
      </c>
      <c r="D110" s="12">
        <v>11125.0</v>
      </c>
    </row>
    <row r="111" spans="1:4" customHeight="1" ht="130">
      <c r="A111"/>
      <c r="B111" s="10" t="str">
        <f>"23870"</f>
        <v>23870</v>
      </c>
      <c r="C111" s="11" t="s">
        <v>109</v>
      </c>
      <c r="D111" s="12">
        <v>8495.0</v>
      </c>
    </row>
    <row r="112" spans="1:4" customHeight="1" ht="130">
      <c r="A112"/>
      <c r="B112" s="10" t="str">
        <f>"23871"</f>
        <v>23871</v>
      </c>
      <c r="C112" s="11" t="s">
        <v>110</v>
      </c>
      <c r="D112" s="12">
        <v>18576.0</v>
      </c>
    </row>
    <row r="113" spans="1:4" customHeight="1" ht="130">
      <c r="A113"/>
      <c r="B113" s="10" t="str">
        <f>"23873"</f>
        <v>23873</v>
      </c>
      <c r="C113" s="11" t="s">
        <v>111</v>
      </c>
      <c r="D113" s="12">
        <v>20160.0</v>
      </c>
    </row>
    <row r="114" spans="1:4" customHeight="1" ht="130">
      <c r="A114"/>
      <c r="B114" s="10" t="str">
        <f>"23874"</f>
        <v>23874</v>
      </c>
      <c r="C114" s="11" t="s">
        <v>112</v>
      </c>
      <c r="D114" s="12">
        <v>6192.0</v>
      </c>
    </row>
    <row r="115" spans="1:4" customHeight="1" ht="130">
      <c r="A115"/>
      <c r="B115" s="10" t="str">
        <f>"23875"</f>
        <v>23875</v>
      </c>
      <c r="C115" s="11" t="s">
        <v>113</v>
      </c>
      <c r="D115" s="12">
        <v>5904.0</v>
      </c>
    </row>
    <row r="116" spans="1:4" customHeight="1" ht="130">
      <c r="A116"/>
      <c r="B116" s="10" t="str">
        <f>"23876"</f>
        <v>23876</v>
      </c>
      <c r="C116" s="11" t="s">
        <v>114</v>
      </c>
      <c r="D116" s="12">
        <v>13536.0</v>
      </c>
    </row>
    <row r="117" spans="1:4" customHeight="1" ht="130">
      <c r="A117"/>
      <c r="B117" s="10" t="str">
        <f>"23877"</f>
        <v>23877</v>
      </c>
      <c r="C117" s="11" t="s">
        <v>115</v>
      </c>
      <c r="D117" s="12">
        <v>6192.0</v>
      </c>
    </row>
    <row r="118" spans="1:4" customHeight="1" ht="130">
      <c r="A118"/>
      <c r="B118" s="10" t="str">
        <f>"23878"</f>
        <v>23878</v>
      </c>
      <c r="C118" s="11" t="s">
        <v>116</v>
      </c>
      <c r="D118" s="12">
        <v>13536.0</v>
      </c>
    </row>
    <row r="119" spans="1:4" customHeight="1" ht="130">
      <c r="A119"/>
      <c r="B119" s="10" t="str">
        <f>"23898"</f>
        <v>23898</v>
      </c>
      <c r="C119" s="11" t="s">
        <v>117</v>
      </c>
      <c r="D119" s="12">
        <v>7920.0</v>
      </c>
    </row>
    <row r="120" spans="1:4" customHeight="1" ht="130">
      <c r="A120"/>
      <c r="B120" s="10" t="str">
        <f>"23899"</f>
        <v>23899</v>
      </c>
      <c r="C120" s="11" t="s">
        <v>118</v>
      </c>
      <c r="D120" s="12">
        <v>17856.0</v>
      </c>
    </row>
    <row r="121" spans="1:4" customHeight="1" ht="130">
      <c r="A121"/>
      <c r="B121" s="10" t="str">
        <f>"23900"</f>
        <v>23900</v>
      </c>
      <c r="C121" s="11" t="s">
        <v>119</v>
      </c>
      <c r="D121" s="12">
        <v>17856.0</v>
      </c>
    </row>
    <row r="122" spans="1:4" customHeight="1" ht="130">
      <c r="A122"/>
      <c r="B122" s="10" t="str">
        <f>"23907"</f>
        <v>23907</v>
      </c>
      <c r="C122" s="11" t="s">
        <v>120</v>
      </c>
      <c r="D122" s="12">
        <v>14832.0</v>
      </c>
    </row>
    <row r="123" spans="1:4" customHeight="1" ht="130">
      <c r="A123"/>
      <c r="B123" s="10" t="str">
        <f>"23946"</f>
        <v>23946</v>
      </c>
      <c r="C123" s="11" t="s">
        <v>121</v>
      </c>
      <c r="D123" s="12">
        <v>271.0</v>
      </c>
    </row>
    <row r="124" spans="1:4" customHeight="1" ht="130">
      <c r="A124"/>
      <c r="B124" s="10" t="str">
        <f>"23947"</f>
        <v>23947</v>
      </c>
      <c r="C124" s="11" t="s">
        <v>122</v>
      </c>
      <c r="D124" s="12">
        <v>356.0</v>
      </c>
    </row>
    <row r="125" spans="1:4" customHeight="1" ht="130">
      <c r="A125"/>
      <c r="B125" s="10" t="str">
        <f>"23948"</f>
        <v>23948</v>
      </c>
      <c r="C125" s="11" t="s">
        <v>123</v>
      </c>
      <c r="D125" s="12">
        <v>455.0</v>
      </c>
    </row>
    <row r="126" spans="1:4" customHeight="1" ht="130">
      <c r="A126"/>
      <c r="B126" s="10" t="str">
        <f>"23949"</f>
        <v>23949</v>
      </c>
      <c r="C126" s="11" t="s">
        <v>124</v>
      </c>
      <c r="D126" s="12">
        <v>1195.0</v>
      </c>
    </row>
    <row r="127" spans="1:4" customHeight="1" ht="130">
      <c r="A127"/>
      <c r="B127" s="10" t="str">
        <f>"23950"</f>
        <v>23950</v>
      </c>
      <c r="C127" s="11" t="s">
        <v>125</v>
      </c>
      <c r="D127" s="12">
        <v>3763.0</v>
      </c>
    </row>
    <row r="128" spans="1:4" customHeight="1" ht="130">
      <c r="A128"/>
      <c r="B128" s="10" t="str">
        <f>"23953"</f>
        <v>23953</v>
      </c>
      <c r="C128" s="11" t="s">
        <v>126</v>
      </c>
      <c r="D128" s="12">
        <v>90.0</v>
      </c>
    </row>
    <row r="129" spans="1:4" customHeight="1" ht="130">
      <c r="A129"/>
      <c r="B129" s="10" t="str">
        <f>"23954"</f>
        <v>23954</v>
      </c>
      <c r="C129" s="11" t="s">
        <v>127</v>
      </c>
      <c r="D129" s="12">
        <v>135.0</v>
      </c>
    </row>
    <row r="130" spans="1:4" customHeight="1" ht="130">
      <c r="A130"/>
      <c r="B130" s="10" t="str">
        <f>"23955"</f>
        <v>23955</v>
      </c>
      <c r="C130" s="11" t="s">
        <v>128</v>
      </c>
      <c r="D130" s="12">
        <v>120.0</v>
      </c>
    </row>
    <row r="131" spans="1:4" customHeight="1" ht="130">
      <c r="A131"/>
      <c r="B131" s="10" t="str">
        <f>"23956"</f>
        <v>23956</v>
      </c>
      <c r="C131" s="11" t="s">
        <v>129</v>
      </c>
      <c r="D131" s="12">
        <v>140.0</v>
      </c>
    </row>
    <row r="132" spans="1:4" customHeight="1" ht="130">
      <c r="A132"/>
      <c r="B132" s="10" t="str">
        <f>"24439"</f>
        <v>24439</v>
      </c>
      <c r="C132" s="11" t="s">
        <v>130</v>
      </c>
      <c r="D132" s="12">
        <v>9840.0</v>
      </c>
    </row>
    <row r="133" spans="1:4" customHeight="1" ht="130">
      <c r="A133"/>
      <c r="B133" s="10" t="str">
        <f>"24723"</f>
        <v>24723</v>
      </c>
      <c r="C133" s="11" t="s">
        <v>131</v>
      </c>
      <c r="D133" s="12">
        <v>31670.0</v>
      </c>
    </row>
    <row r="134" spans="1:4" customHeight="1" ht="130">
      <c r="A134"/>
      <c r="B134" s="10" t="str">
        <f>"24834"</f>
        <v>24834</v>
      </c>
      <c r="C134" s="11" t="s">
        <v>132</v>
      </c>
      <c r="D134" s="12">
        <v>7150.0</v>
      </c>
    </row>
    <row r="135" spans="1:4" customHeight="1" ht="130">
      <c r="A135"/>
      <c r="B135" s="10" t="str">
        <f>"24933"</f>
        <v>24933</v>
      </c>
      <c r="C135" s="11" t="s">
        <v>133</v>
      </c>
      <c r="D135" s="12">
        <v>2970.0</v>
      </c>
    </row>
    <row r="136" spans="1:4" customHeight="1" ht="130">
      <c r="A136"/>
      <c r="B136" s="10" t="str">
        <f>"25203"</f>
        <v>25203</v>
      </c>
      <c r="C136" s="11" t="s">
        <v>134</v>
      </c>
      <c r="D136" s="12">
        <v>32037.0</v>
      </c>
    </row>
    <row r="137" spans="1:4" customHeight="1" ht="130">
      <c r="A137"/>
      <c r="B137" s="10" t="str">
        <f>"25789"</f>
        <v>25789</v>
      </c>
      <c r="C137" s="11" t="s">
        <v>135</v>
      </c>
      <c r="D137" s="12">
        <v>8500.0</v>
      </c>
    </row>
    <row r="138" spans="1:4" customHeight="1" ht="130">
      <c r="A138"/>
      <c r="B138" s="10" t="str">
        <f>"25801"</f>
        <v>25801</v>
      </c>
      <c r="C138" s="11" t="s">
        <v>136</v>
      </c>
      <c r="D138" s="12">
        <v>1100.0</v>
      </c>
    </row>
    <row r="139" spans="1:4" customHeight="1" ht="130">
      <c r="A139"/>
      <c r="B139" s="10" t="str">
        <f>"26027"</f>
        <v>26027</v>
      </c>
      <c r="C139" s="11" t="s">
        <v>137</v>
      </c>
      <c r="D139" s="12">
        <v>6880.0</v>
      </c>
    </row>
    <row r="140" spans="1:4" customHeight="1" ht="130">
      <c r="A140"/>
      <c r="B140" s="10" t="str">
        <f>"26182"</f>
        <v>26182</v>
      </c>
      <c r="C140" s="11" t="s">
        <v>138</v>
      </c>
      <c r="D140" s="12">
        <v>69.0</v>
      </c>
    </row>
    <row r="141" spans="1:4" customHeight="1" ht="130">
      <c r="A141"/>
      <c r="B141" s="10" t="str">
        <f>"26250"</f>
        <v>26250</v>
      </c>
      <c r="C141" s="11" t="s">
        <v>139</v>
      </c>
      <c r="D141" s="12">
        <v>30096.0</v>
      </c>
    </row>
    <row r="142" spans="1:4" customHeight="1" ht="130">
      <c r="A142"/>
      <c r="B142" s="10" t="str">
        <f>"26313"</f>
        <v>26313</v>
      </c>
      <c r="C142" s="11" t="s">
        <v>140</v>
      </c>
      <c r="D142" s="12">
        <v>8380.0</v>
      </c>
    </row>
    <row r="143" spans="1:4" customHeight="1" ht="130">
      <c r="A143"/>
      <c r="B143" s="10" t="str">
        <f>"26338"</f>
        <v>26338</v>
      </c>
      <c r="C143" s="11" t="s">
        <v>141</v>
      </c>
      <c r="D143" s="12">
        <v>600.0</v>
      </c>
    </row>
    <row r="144" spans="1:4" customHeight="1" ht="130">
      <c r="A144"/>
      <c r="B144" s="10" t="str">
        <f>"26402"</f>
        <v>26402</v>
      </c>
      <c r="C144" s="11" t="s">
        <v>142</v>
      </c>
      <c r="D144" s="12">
        <v>7150.0</v>
      </c>
    </row>
    <row r="145" spans="1:4" customHeight="1" ht="130">
      <c r="A145"/>
      <c r="B145" s="10" t="str">
        <f>"26566"</f>
        <v>26566</v>
      </c>
      <c r="C145" s="11" t="s">
        <v>143</v>
      </c>
      <c r="D145" s="12">
        <v>6490.0</v>
      </c>
    </row>
    <row r="146" spans="1:4" customHeight="1" ht="130">
      <c r="A146"/>
      <c r="B146" s="10" t="str">
        <f>"27576"</f>
        <v>27576</v>
      </c>
      <c r="C146" s="11" t="s">
        <v>144</v>
      </c>
      <c r="D146" s="12">
        <v>450.0</v>
      </c>
    </row>
    <row r="147" spans="1:4" customHeight="1" ht="130">
      <c r="A147"/>
      <c r="B147" s="10" t="str">
        <f>"27607"</f>
        <v>27607</v>
      </c>
      <c r="C147" s="11" t="s">
        <v>145</v>
      </c>
      <c r="D147" s="12">
        <v>570.0</v>
      </c>
    </row>
    <row r="148" spans="1:4" customHeight="1" ht="130">
      <c r="A148"/>
      <c r="B148" s="10" t="str">
        <f>"27906"</f>
        <v>27906</v>
      </c>
      <c r="C148" s="11" t="s">
        <v>146</v>
      </c>
      <c r="D148" s="12">
        <v>450.0</v>
      </c>
    </row>
    <row r="149" spans="1:4" customHeight="1" ht="130">
      <c r="A149"/>
      <c r="B149" s="10" t="str">
        <f>"27915"</f>
        <v>27915</v>
      </c>
      <c r="C149" s="11" t="s">
        <v>147</v>
      </c>
      <c r="D149" s="12">
        <v>635.0</v>
      </c>
    </row>
    <row r="150" spans="1:4" customHeight="1" ht="130">
      <c r="A150"/>
      <c r="B150" s="10" t="str">
        <f>"28031"</f>
        <v>28031</v>
      </c>
      <c r="C150" s="11" t="s">
        <v>148</v>
      </c>
      <c r="D150" s="12">
        <v>80.0</v>
      </c>
    </row>
    <row r="151" spans="1:4" customHeight="1" ht="130">
      <c r="A151"/>
      <c r="B151" s="10" t="str">
        <f>"28088"</f>
        <v>28088</v>
      </c>
      <c r="C151" s="11" t="s">
        <v>149</v>
      </c>
      <c r="D151" s="12">
        <v>6664.0</v>
      </c>
    </row>
    <row r="152" spans="1:4" customHeight="1" ht="130">
      <c r="A152"/>
      <c r="B152" s="10" t="str">
        <f>"28181"</f>
        <v>28181</v>
      </c>
      <c r="C152" s="11" t="s">
        <v>150</v>
      </c>
      <c r="D152" s="12">
        <v>686.0</v>
      </c>
    </row>
    <row r="153" spans="1:4" customHeight="1" ht="130">
      <c r="A153"/>
      <c r="B153" s="10" t="str">
        <f>"28353"</f>
        <v>28353</v>
      </c>
      <c r="C153" s="11" t="s">
        <v>151</v>
      </c>
      <c r="D153" s="12">
        <v>6890.0</v>
      </c>
    </row>
    <row r="154" spans="1:4" customHeight="1" ht="130">
      <c r="A154"/>
      <c r="B154" s="10" t="str">
        <f>"28380"</f>
        <v>28380</v>
      </c>
      <c r="C154" s="11" t="s">
        <v>152</v>
      </c>
      <c r="D154" s="12">
        <v>2300.0</v>
      </c>
    </row>
    <row r="155" spans="1:4" customHeight="1" ht="130">
      <c r="A155"/>
      <c r="B155" s="10" t="str">
        <f>"28530"</f>
        <v>28530</v>
      </c>
      <c r="C155" s="11" t="s">
        <v>153</v>
      </c>
      <c r="D155" s="12">
        <v>6400.0</v>
      </c>
    </row>
    <row r="156" spans="1:4" customHeight="1" ht="130">
      <c r="A156"/>
      <c r="B156" s="10" t="str">
        <f>"28665"</f>
        <v>28665</v>
      </c>
      <c r="C156" s="11" t="s">
        <v>154</v>
      </c>
      <c r="D156" s="12">
        <v>5520.0</v>
      </c>
    </row>
    <row r="157" spans="1:4" customHeight="1" ht="130">
      <c r="A157"/>
      <c r="B157" s="10" t="str">
        <f>"28766"</f>
        <v>28766</v>
      </c>
      <c r="C157" s="11" t="s">
        <v>155</v>
      </c>
      <c r="D157" s="12">
        <v>1568.0</v>
      </c>
    </row>
    <row r="158" spans="1:4" customHeight="1" ht="130">
      <c r="A158"/>
      <c r="B158" s="10" t="str">
        <f>"28801"</f>
        <v>28801</v>
      </c>
      <c r="C158" s="11" t="s">
        <v>156</v>
      </c>
      <c r="D158" s="12">
        <v>7065.0</v>
      </c>
    </row>
    <row r="159" spans="1:4" customHeight="1" ht="130">
      <c r="A159"/>
      <c r="B159" s="10" t="str">
        <f>"28837"</f>
        <v>28837</v>
      </c>
      <c r="C159" s="11" t="s">
        <v>157</v>
      </c>
      <c r="D159" s="12">
        <v>9540.0</v>
      </c>
    </row>
    <row r="160" spans="1:4" customHeight="1" ht="130">
      <c r="A160"/>
      <c r="B160" s="10" t="str">
        <f>"28969"</f>
        <v>28969</v>
      </c>
      <c r="C160" s="11" t="s">
        <v>158</v>
      </c>
      <c r="D160" s="12">
        <v>7290.0</v>
      </c>
    </row>
    <row r="161" spans="1:4" customHeight="1" ht="130">
      <c r="A161"/>
      <c r="B161" s="10" t="str">
        <f>"29090"</f>
        <v>29090</v>
      </c>
      <c r="C161" s="11" t="s">
        <v>159</v>
      </c>
      <c r="D161" s="12">
        <v>1475.0</v>
      </c>
    </row>
    <row r="162" spans="1:4" customHeight="1" ht="130">
      <c r="A162"/>
      <c r="B162" s="10" t="str">
        <f>"29191"</f>
        <v>29191</v>
      </c>
      <c r="C162" s="11" t="s">
        <v>160</v>
      </c>
      <c r="D162" s="12">
        <v>1170.0</v>
      </c>
    </row>
    <row r="163" spans="1:4" customHeight="1" ht="130">
      <c r="A163"/>
      <c r="B163" s="10" t="str">
        <f>"29199"</f>
        <v>29199</v>
      </c>
      <c r="C163" s="11" t="s">
        <v>161</v>
      </c>
      <c r="D163" s="12">
        <v>6750.0</v>
      </c>
    </row>
    <row r="164" spans="1:4" customHeight="1" ht="130">
      <c r="A164"/>
      <c r="B164" s="10" t="str">
        <f>"29386"</f>
        <v>29386</v>
      </c>
      <c r="C164" s="11" t="s">
        <v>162</v>
      </c>
      <c r="D164" s="12">
        <v>780.0</v>
      </c>
    </row>
    <row r="165" spans="1:4" customHeight="1" ht="130">
      <c r="A165"/>
      <c r="B165" s="10" t="str">
        <f>"29879"</f>
        <v>29879</v>
      </c>
      <c r="C165" s="11" t="s">
        <v>163</v>
      </c>
      <c r="D165" s="12">
        <v>7093.0</v>
      </c>
    </row>
    <row r="166" spans="1:4" customHeight="1" ht="130">
      <c r="A166"/>
      <c r="B166" s="10" t="str">
        <f>"29927"</f>
        <v>29927</v>
      </c>
      <c r="C166" s="11" t="s">
        <v>164</v>
      </c>
      <c r="D166" s="12">
        <v>7340.0</v>
      </c>
    </row>
    <row r="167" spans="1:4" customHeight="1" ht="130">
      <c r="A167"/>
      <c r="B167" s="10" t="str">
        <f>"29953"</f>
        <v>29953</v>
      </c>
      <c r="C167" s="11" t="s">
        <v>165</v>
      </c>
      <c r="D167" s="12">
        <v>1170.0</v>
      </c>
    </row>
    <row r="168" spans="1:4" customHeight="1" ht="130">
      <c r="A168"/>
      <c r="B168" s="10" t="str">
        <f>"30052"</f>
        <v>30052</v>
      </c>
      <c r="C168" s="11" t="s">
        <v>166</v>
      </c>
      <c r="D168" s="12">
        <v>430.0</v>
      </c>
    </row>
    <row r="169" spans="1:4" customHeight="1" ht="130">
      <c r="A169"/>
      <c r="B169" s="10" t="str">
        <f>"30087"</f>
        <v>30087</v>
      </c>
      <c r="C169" s="11" t="s">
        <v>167</v>
      </c>
      <c r="D169" s="12">
        <v>1990.0</v>
      </c>
    </row>
    <row r="170" spans="1:4" customHeight="1" ht="130">
      <c r="A170"/>
      <c r="B170" s="10" t="str">
        <f>"30088"</f>
        <v>30088</v>
      </c>
      <c r="C170" s="11" t="s">
        <v>168</v>
      </c>
      <c r="D170" s="12">
        <v>750.0</v>
      </c>
    </row>
    <row r="171" spans="1:4" customHeight="1" ht="130">
      <c r="A171"/>
      <c r="B171" s="10" t="str">
        <f>"30234"</f>
        <v>30234</v>
      </c>
      <c r="C171" s="11" t="s">
        <v>169</v>
      </c>
      <c r="D171" s="12">
        <v>110.0</v>
      </c>
    </row>
    <row r="172" spans="1:4" customHeight="1" ht="130">
      <c r="A172"/>
      <c r="B172" s="10" t="str">
        <f>"30236"</f>
        <v>30236</v>
      </c>
      <c r="C172" s="11" t="s">
        <v>170</v>
      </c>
      <c r="D172" s="12">
        <v>70.0</v>
      </c>
    </row>
    <row r="173" spans="1:4" customHeight="1" ht="130">
      <c r="A173"/>
      <c r="B173" s="10" t="str">
        <f>"30258"</f>
        <v>30258</v>
      </c>
      <c r="C173" s="11" t="s">
        <v>171</v>
      </c>
      <c r="D173" s="12">
        <v>3193.0</v>
      </c>
    </row>
    <row r="174" spans="1:4" customHeight="1" ht="130">
      <c r="A174"/>
      <c r="B174" s="10" t="str">
        <f>"30259"</f>
        <v>30259</v>
      </c>
      <c r="C174" s="11" t="s">
        <v>172</v>
      </c>
      <c r="D174" s="12">
        <v>3440.0</v>
      </c>
    </row>
    <row r="175" spans="1:4" customHeight="1" ht="130">
      <c r="A175"/>
      <c r="B175" s="10" t="str">
        <f>"30260"</f>
        <v>30260</v>
      </c>
      <c r="C175" s="11" t="s">
        <v>173</v>
      </c>
      <c r="D175" s="12">
        <v>3900.0</v>
      </c>
    </row>
    <row r="176" spans="1:4" customHeight="1" ht="130">
      <c r="A176"/>
      <c r="B176" s="10" t="str">
        <f>"30262"</f>
        <v>30262</v>
      </c>
      <c r="C176" s="11" t="s">
        <v>174</v>
      </c>
      <c r="D176" s="12">
        <v>5446.0</v>
      </c>
    </row>
    <row r="177" spans="1:4" customHeight="1" ht="130">
      <c r="A177"/>
      <c r="B177" s="10" t="str">
        <f>"30263"</f>
        <v>30263</v>
      </c>
      <c r="C177" s="11" t="s">
        <v>175</v>
      </c>
      <c r="D177" s="12">
        <v>5900.0</v>
      </c>
    </row>
    <row r="178" spans="1:4" customHeight="1" ht="130">
      <c r="A178"/>
      <c r="B178" s="10" t="str">
        <f>"30578"</f>
        <v>30578</v>
      </c>
      <c r="C178" s="11" t="s">
        <v>176</v>
      </c>
      <c r="D178" s="12">
        <v>6880.0</v>
      </c>
    </row>
    <row r="179" spans="1:4" customHeight="1" ht="130">
      <c r="A179"/>
      <c r="B179" s="10" t="str">
        <f>"30624"</f>
        <v>30624</v>
      </c>
      <c r="C179" s="11" t="s">
        <v>177</v>
      </c>
      <c r="D179" s="12">
        <v>7700.0</v>
      </c>
    </row>
    <row r="180" spans="1:4" customHeight="1" ht="130">
      <c r="A180"/>
      <c r="B180" s="10" t="str">
        <f>"30626"</f>
        <v>30626</v>
      </c>
      <c r="C180" s="11" t="s">
        <v>178</v>
      </c>
      <c r="D180" s="12">
        <v>600.0</v>
      </c>
    </row>
    <row r="181" spans="1:4" customHeight="1" ht="130">
      <c r="A181"/>
      <c r="B181" s="10" t="str">
        <f>"30742"</f>
        <v>30742</v>
      </c>
      <c r="C181" s="11" t="s">
        <v>179</v>
      </c>
      <c r="D181" s="12">
        <v>5930.0</v>
      </c>
    </row>
    <row r="182" spans="1:4" customHeight="1" ht="130">
      <c r="A182"/>
      <c r="B182" s="10" t="str">
        <f>"30743"</f>
        <v>30743</v>
      </c>
      <c r="C182" s="11" t="s">
        <v>180</v>
      </c>
      <c r="D182" s="12">
        <v>5930.0</v>
      </c>
    </row>
    <row r="183" spans="1:4" customHeight="1" ht="130">
      <c r="A183"/>
      <c r="B183" s="10" t="str">
        <f>"30744"</f>
        <v>30744</v>
      </c>
      <c r="C183" s="11" t="s">
        <v>181</v>
      </c>
      <c r="D183" s="12">
        <v>5930.0</v>
      </c>
    </row>
    <row r="184" spans="1:4" customHeight="1" ht="130">
      <c r="A184"/>
      <c r="B184" s="10" t="str">
        <f>"30745"</f>
        <v>30745</v>
      </c>
      <c r="C184" s="11" t="s">
        <v>182</v>
      </c>
      <c r="D184" s="12">
        <v>5930.0</v>
      </c>
    </row>
    <row r="185" spans="1:4" customHeight="1" ht="130">
      <c r="A185"/>
      <c r="B185" s="10" t="str">
        <f>"30803"</f>
        <v>30803</v>
      </c>
      <c r="C185" s="11" t="s">
        <v>183</v>
      </c>
      <c r="D185" s="12">
        <v>510.0</v>
      </c>
    </row>
    <row r="186" spans="1:4" customHeight="1" ht="130">
      <c r="A186"/>
      <c r="B186" s="10" t="str">
        <f>"30804"</f>
        <v>30804</v>
      </c>
      <c r="C186" s="11" t="s">
        <v>184</v>
      </c>
      <c r="D186" s="12">
        <v>860.0</v>
      </c>
    </row>
    <row r="187" spans="1:4" customHeight="1" ht="130">
      <c r="A187"/>
      <c r="B187" s="10" t="str">
        <f>"30805"</f>
        <v>30805</v>
      </c>
      <c r="C187" s="11" t="s">
        <v>185</v>
      </c>
      <c r="D187" s="12">
        <v>276.0</v>
      </c>
    </row>
    <row r="188" spans="1:4" customHeight="1" ht="130">
      <c r="A188"/>
      <c r="B188" s="10" t="str">
        <f>"30806"</f>
        <v>30806</v>
      </c>
      <c r="C188" s="11" t="s">
        <v>186</v>
      </c>
      <c r="D188" s="12">
        <v>300.0</v>
      </c>
    </row>
    <row r="189" spans="1:4" customHeight="1" ht="130">
      <c r="A189"/>
      <c r="B189" s="10" t="str">
        <f>"30807"</f>
        <v>30807</v>
      </c>
      <c r="C189" s="11" t="s">
        <v>187</v>
      </c>
      <c r="D189" s="12">
        <v>410.0</v>
      </c>
    </row>
    <row r="190" spans="1:4" customHeight="1" ht="130">
      <c r="A190"/>
      <c r="B190" s="10" t="str">
        <f>"30808"</f>
        <v>30808</v>
      </c>
      <c r="C190" s="11" t="s">
        <v>188</v>
      </c>
      <c r="D190" s="12">
        <v>303.0</v>
      </c>
    </row>
    <row r="191" spans="1:4" customHeight="1" ht="130">
      <c r="A191"/>
      <c r="B191" s="10" t="str">
        <f>"30809"</f>
        <v>30809</v>
      </c>
      <c r="C191" s="11" t="s">
        <v>189</v>
      </c>
      <c r="D191" s="12">
        <v>333.0</v>
      </c>
    </row>
    <row r="192" spans="1:4" customHeight="1" ht="130">
      <c r="A192"/>
      <c r="B192" s="10" t="str">
        <f>"30810"</f>
        <v>30810</v>
      </c>
      <c r="C192" s="11" t="s">
        <v>190</v>
      </c>
      <c r="D192" s="12">
        <v>446.0</v>
      </c>
    </row>
    <row r="193" spans="1:4" customHeight="1" ht="130">
      <c r="A193"/>
      <c r="B193" s="10" t="str">
        <f>"30840"</f>
        <v>30840</v>
      </c>
      <c r="C193" s="11" t="s">
        <v>191</v>
      </c>
      <c r="D193" s="12">
        <v>6812.0</v>
      </c>
    </row>
    <row r="194" spans="1:4" customHeight="1" ht="130">
      <c r="A194"/>
      <c r="B194" s="10" t="str">
        <f>"30969"</f>
        <v>30969</v>
      </c>
      <c r="C194" s="11" t="s">
        <v>192</v>
      </c>
      <c r="D194" s="12">
        <v>7900.0</v>
      </c>
    </row>
    <row r="195" spans="1:4" customHeight="1" ht="130">
      <c r="A195"/>
      <c r="B195" s="10" t="str">
        <f>"30970"</f>
        <v>30970</v>
      </c>
      <c r="C195" s="11" t="s">
        <v>193</v>
      </c>
      <c r="D195" s="12">
        <v>7900.0</v>
      </c>
    </row>
    <row r="196" spans="1:4" customHeight="1" ht="130">
      <c r="A196"/>
      <c r="B196" s="10" t="str">
        <f>"30971"</f>
        <v>30971</v>
      </c>
      <c r="C196" s="11" t="s">
        <v>194</v>
      </c>
      <c r="D196" s="12">
        <v>600.0</v>
      </c>
    </row>
    <row r="197" spans="1:4" customHeight="1" ht="130">
      <c r="A197"/>
      <c r="B197" s="10" t="str">
        <f>"31187"</f>
        <v>31187</v>
      </c>
      <c r="C197" s="11" t="s">
        <v>195</v>
      </c>
      <c r="D197" s="12">
        <v>423.0</v>
      </c>
    </row>
    <row r="198" spans="1:4" customHeight="1" ht="130">
      <c r="A198"/>
      <c r="B198" s="10" t="str">
        <f>"31188"</f>
        <v>31188</v>
      </c>
      <c r="C198" s="11" t="s">
        <v>196</v>
      </c>
      <c r="D198" s="12">
        <v>378.0</v>
      </c>
    </row>
    <row r="199" spans="1:4" customHeight="1" ht="130">
      <c r="A199"/>
      <c r="B199" s="10" t="str">
        <f>"31189"</f>
        <v>31189</v>
      </c>
      <c r="C199" s="11" t="s">
        <v>197</v>
      </c>
      <c r="D199" s="12">
        <v>484.0</v>
      </c>
    </row>
    <row r="200" spans="1:4" customHeight="1" ht="130">
      <c r="A200"/>
      <c r="B200" s="10" t="str">
        <f>"31273"</f>
        <v>31273</v>
      </c>
      <c r="C200" s="11" t="s">
        <v>198</v>
      </c>
      <c r="D200" s="12">
        <v>930.0</v>
      </c>
    </row>
    <row r="201" spans="1:4" customHeight="1" ht="130">
      <c r="A201"/>
      <c r="B201" s="10" t="str">
        <f>"31542"</f>
        <v>31542</v>
      </c>
      <c r="C201" s="11" t="s">
        <v>199</v>
      </c>
      <c r="D201" s="12">
        <v>5900.0</v>
      </c>
    </row>
    <row r="202" spans="1:4" customHeight="1" ht="130">
      <c r="A202"/>
      <c r="B202" s="10" t="str">
        <f>"31543"</f>
        <v>31543</v>
      </c>
      <c r="C202" s="11" t="s">
        <v>200</v>
      </c>
      <c r="D202" s="12">
        <v>5940.0</v>
      </c>
    </row>
    <row r="203" spans="1:4" customHeight="1" ht="130">
      <c r="A203"/>
      <c r="B203" s="10" t="str">
        <f>"31544"</f>
        <v>31544</v>
      </c>
      <c r="C203" s="11" t="s">
        <v>201</v>
      </c>
      <c r="D203" s="12">
        <v>5940.0</v>
      </c>
    </row>
    <row r="204" spans="1:4" customHeight="1" ht="130">
      <c r="A204"/>
      <c r="B204" s="10" t="str">
        <f>"31545"</f>
        <v>31545</v>
      </c>
      <c r="C204" s="11" t="s">
        <v>202</v>
      </c>
      <c r="D204" s="12">
        <v>5940.0</v>
      </c>
    </row>
    <row r="205" spans="1:4" customHeight="1" ht="130">
      <c r="A205"/>
      <c r="B205" s="10" t="str">
        <f>"31819"</f>
        <v>31819</v>
      </c>
      <c r="C205" s="11" t="s">
        <v>203</v>
      </c>
      <c r="D205" s="12">
        <v>6960.0</v>
      </c>
    </row>
    <row r="206" spans="1:4" customHeight="1" ht="130">
      <c r="A206"/>
      <c r="B206" s="10" t="str">
        <f>"32008"</f>
        <v>32008</v>
      </c>
      <c r="C206" s="11" t="s">
        <v>204</v>
      </c>
      <c r="D206" s="12">
        <v>30.0</v>
      </c>
    </row>
    <row r="207" spans="1:4" customHeight="1" ht="130">
      <c r="A207"/>
      <c r="B207" s="10" t="str">
        <f>"32169"</f>
        <v>32169</v>
      </c>
      <c r="C207" s="11" t="s">
        <v>205</v>
      </c>
      <c r="D207" s="12">
        <v>6070.0</v>
      </c>
    </row>
    <row r="208" spans="1:4" customHeight="1" ht="130">
      <c r="A208"/>
      <c r="B208" s="10" t="str">
        <f>"32192"</f>
        <v>32192</v>
      </c>
      <c r="C208" s="11" t="s">
        <v>206</v>
      </c>
      <c r="D208" s="12">
        <v>6410.0</v>
      </c>
    </row>
    <row r="209" spans="1:4" customHeight="1" ht="130">
      <c r="A209"/>
      <c r="B209" s="10" t="str">
        <f>"32256"</f>
        <v>32256</v>
      </c>
      <c r="C209" s="11" t="s">
        <v>207</v>
      </c>
      <c r="D209" s="12">
        <v>7617.0</v>
      </c>
    </row>
    <row r="210" spans="1:4" customHeight="1" ht="130">
      <c r="A210"/>
      <c r="B210" s="10" t="str">
        <f>"32318"</f>
        <v>32318</v>
      </c>
      <c r="C210" s="11" t="s">
        <v>208</v>
      </c>
      <c r="D210" s="12">
        <v>2200.0</v>
      </c>
    </row>
    <row r="211" spans="1:4" customHeight="1" ht="130">
      <c r="A211"/>
      <c r="B211" s="10" t="str">
        <f>"32396"</f>
        <v>32396</v>
      </c>
      <c r="C211" s="11" t="s">
        <v>209</v>
      </c>
      <c r="D211" s="12">
        <v>6025.0</v>
      </c>
    </row>
    <row r="212" spans="1:4" customHeight="1" ht="130">
      <c r="A212"/>
      <c r="B212" s="10" t="str">
        <f>"32397"</f>
        <v>32397</v>
      </c>
      <c r="C212" s="11" t="s">
        <v>210</v>
      </c>
      <c r="D212" s="12">
        <v>6070.0</v>
      </c>
    </row>
    <row r="213" spans="1:4" customHeight="1" ht="130">
      <c r="A213"/>
      <c r="B213" s="10" t="str">
        <f>"32567"</f>
        <v>32567</v>
      </c>
      <c r="C213" s="11" t="s">
        <v>211</v>
      </c>
      <c r="D213" s="12">
        <v>6880.0</v>
      </c>
    </row>
    <row r="214" spans="1:4" customHeight="1" ht="130">
      <c r="A214"/>
      <c r="B214" s="10" t="str">
        <f>"32584"</f>
        <v>32584</v>
      </c>
      <c r="C214" s="11" t="s">
        <v>212</v>
      </c>
      <c r="D214" s="12">
        <v>1014.0</v>
      </c>
    </row>
    <row r="215" spans="1:4" customHeight="1" ht="130">
      <c r="A215"/>
      <c r="B215" s="10" t="str">
        <f>"32653"</f>
        <v>32653</v>
      </c>
      <c r="C215" s="11" t="s">
        <v>213</v>
      </c>
      <c r="D215" s="12">
        <v>1144.0</v>
      </c>
    </row>
    <row r="216" spans="1:4" customHeight="1" ht="130">
      <c r="A216"/>
      <c r="B216" s="10" t="str">
        <f>"32822"</f>
        <v>32822</v>
      </c>
      <c r="C216" s="11" t="s">
        <v>214</v>
      </c>
      <c r="D216" s="12">
        <v>3685.0</v>
      </c>
    </row>
    <row r="217" spans="1:4" customHeight="1" ht="130">
      <c r="A217"/>
      <c r="B217" s="10" t="str">
        <f>"32824"</f>
        <v>32824</v>
      </c>
      <c r="C217" s="11" t="s">
        <v>215</v>
      </c>
      <c r="D217" s="12">
        <v>850.0</v>
      </c>
    </row>
    <row r="218" spans="1:4" customHeight="1" ht="130">
      <c r="A218"/>
      <c r="B218" s="10" t="str">
        <f>"33077"</f>
        <v>33077</v>
      </c>
      <c r="C218" s="11" t="s">
        <v>216</v>
      </c>
      <c r="D218" s="12">
        <v>2300.0</v>
      </c>
    </row>
    <row r="219" spans="1:4" customHeight="1" ht="130">
      <c r="A219"/>
      <c r="B219" s="10" t="str">
        <f>"33095"</f>
        <v>33095</v>
      </c>
      <c r="C219" s="11" t="s">
        <v>217</v>
      </c>
      <c r="D219" s="12">
        <v>4390.0</v>
      </c>
    </row>
    <row r="220" spans="1:4" customHeight="1" ht="130">
      <c r="A220"/>
      <c r="B220" s="10" t="str">
        <f>"33206"</f>
        <v>33206</v>
      </c>
      <c r="C220" s="11" t="s">
        <v>218</v>
      </c>
      <c r="D220" s="12">
        <v>6925.0</v>
      </c>
    </row>
    <row r="221" spans="1:4" customHeight="1" ht="130">
      <c r="A221"/>
      <c r="B221" s="10" t="str">
        <f>"33776"</f>
        <v>33776</v>
      </c>
      <c r="C221" s="11" t="s">
        <v>219</v>
      </c>
      <c r="D221" s="12">
        <v>2300.0</v>
      </c>
    </row>
    <row r="222" spans="1:4" customHeight="1" ht="130">
      <c r="A222"/>
      <c r="B222" s="10" t="str">
        <f>"33816"</f>
        <v>33816</v>
      </c>
      <c r="C222" s="11" t="s">
        <v>220</v>
      </c>
      <c r="D222" s="12">
        <v>2450.0</v>
      </c>
    </row>
    <row r="223" spans="1:4" customHeight="1" ht="130">
      <c r="A223"/>
      <c r="B223" s="10" t="str">
        <f>"33817"</f>
        <v>33817</v>
      </c>
      <c r="C223" s="11" t="s">
        <v>221</v>
      </c>
      <c r="D223" s="12">
        <v>4000.0</v>
      </c>
    </row>
    <row r="224" spans="1:4" customHeight="1" ht="130">
      <c r="A224"/>
      <c r="B224" s="10" t="str">
        <f>"33868"</f>
        <v>33868</v>
      </c>
      <c r="C224" s="11" t="s">
        <v>222</v>
      </c>
      <c r="D224" s="12">
        <v>3200.0</v>
      </c>
    </row>
    <row r="225" spans="1:4" customHeight="1" ht="130">
      <c r="A225"/>
      <c r="B225" s="10" t="str">
        <f>"33969"</f>
        <v>33969</v>
      </c>
      <c r="C225" s="11" t="s">
        <v>223</v>
      </c>
      <c r="D225" s="12">
        <v>17670.0</v>
      </c>
    </row>
    <row r="226" spans="1:4" customHeight="1" ht="130">
      <c r="A226"/>
      <c r="B226" s="10" t="str">
        <f>"33985"</f>
        <v>33985</v>
      </c>
      <c r="C226" s="11" t="s">
        <v>224</v>
      </c>
      <c r="D226" s="12">
        <v>7015.0</v>
      </c>
    </row>
    <row r="227" spans="1:4" customHeight="1" ht="130">
      <c r="A227"/>
      <c r="B227" s="10" t="str">
        <f>"33986"</f>
        <v>33986</v>
      </c>
      <c r="C227" s="11" t="s">
        <v>225</v>
      </c>
      <c r="D227" s="12">
        <v>7140.0</v>
      </c>
    </row>
    <row r="228" spans="1:4" customHeight="1" ht="130">
      <c r="A228"/>
      <c r="B228" s="10" t="str">
        <f>"33987"</f>
        <v>33987</v>
      </c>
      <c r="C228" s="11" t="s">
        <v>226</v>
      </c>
      <c r="D228" s="12">
        <v>7440.0</v>
      </c>
    </row>
    <row r="229" spans="1:4" customHeight="1" ht="130">
      <c r="A229"/>
      <c r="B229" s="10" t="str">
        <f>"33988"</f>
        <v>33988</v>
      </c>
      <c r="C229" s="11" t="s">
        <v>227</v>
      </c>
      <c r="D229" s="12">
        <v>7465.0</v>
      </c>
    </row>
    <row r="230" spans="1:4" customHeight="1" ht="130">
      <c r="A230"/>
      <c r="B230" s="10" t="str">
        <f>"33989"</f>
        <v>33989</v>
      </c>
      <c r="C230" s="11" t="s">
        <v>228</v>
      </c>
      <c r="D230" s="12">
        <v>7990.0</v>
      </c>
    </row>
    <row r="231" spans="1:4" customHeight="1" ht="130">
      <c r="A231"/>
      <c r="B231" s="10" t="str">
        <f>"34236"</f>
        <v>34236</v>
      </c>
      <c r="C231" s="11" t="s">
        <v>229</v>
      </c>
      <c r="D231" s="12">
        <v>1460.0</v>
      </c>
    </row>
    <row r="232" spans="1:4" customHeight="1" ht="130">
      <c r="A232"/>
      <c r="B232" s="10" t="str">
        <f>"34237"</f>
        <v>34237</v>
      </c>
      <c r="C232" s="11" t="s">
        <v>230</v>
      </c>
      <c r="D232" s="12">
        <v>2299.0</v>
      </c>
    </row>
    <row r="233" spans="1:4" customHeight="1" ht="130">
      <c r="A233"/>
      <c r="B233" s="10" t="str">
        <f>"34405"</f>
        <v>34405</v>
      </c>
      <c r="C233" s="11" t="s">
        <v>231</v>
      </c>
      <c r="D233" s="12">
        <v>1300.0</v>
      </c>
    </row>
    <row r="234" spans="1:4" customHeight="1" ht="130">
      <c r="A234"/>
      <c r="B234" s="10" t="str">
        <f>"34478"</f>
        <v>34478</v>
      </c>
      <c r="C234" s="11" t="s">
        <v>232</v>
      </c>
      <c r="D234" s="12">
        <v>6600.0</v>
      </c>
    </row>
    <row r="235" spans="1:4" customHeight="1" ht="130">
      <c r="A235"/>
      <c r="B235" s="10" t="str">
        <f>"34613"</f>
        <v>34613</v>
      </c>
      <c r="C235" s="11" t="s">
        <v>233</v>
      </c>
      <c r="D235" s="12">
        <v>1650.0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